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O:\CIQP\CCEI\SRR\Cancer surveillance\Ontario Cancer Statistics\2024 report\Errata\English\"/>
    </mc:Choice>
  </mc:AlternateContent>
  <xr:revisionPtr revIDLastSave="0" documentId="13_ncr:1_{262D3273-435C-4FA7-86A3-C5345E11C67F}" xr6:coauthVersionLast="47" xr6:coauthVersionMax="47" xr10:uidLastSave="{00000000-0000-0000-0000-000000000000}"/>
  <bookViews>
    <workbookView xWindow="-28920" yWindow="-120" windowWidth="29040" windowHeight="15720" xr2:uid="{8EB5C5C4-37D4-42C3-BDD9-72D4C8381CAE}"/>
  </bookViews>
  <sheets>
    <sheet name="Table 1.1" sheetId="15" r:id="rId1"/>
    <sheet name="Table 1.2" sheetId="41" r:id="rId2"/>
    <sheet name="Table 1.3" sheetId="32" r:id="rId3"/>
    <sheet name="Table 2.1" sheetId="1" r:id="rId4"/>
    <sheet name="Table 2.2" sheetId="2" r:id="rId5"/>
    <sheet name="Table 2.3" sheetId="17" r:id="rId6"/>
    <sheet name="Table 2.4" sheetId="18" r:id="rId7"/>
    <sheet name="Table 2.5" sheetId="19" r:id="rId8"/>
    <sheet name="Table 2.S1" sheetId="20" r:id="rId9"/>
    <sheet name="Table 2.6" sheetId="21" r:id="rId10"/>
    <sheet name="Table 2.7" sheetId="22" r:id="rId11"/>
    <sheet name="Table 3.1" sheetId="6" r:id="rId12"/>
    <sheet name="Table 3.2" sheetId="7" r:id="rId13"/>
    <sheet name="Table 3.3" sheetId="8" r:id="rId14"/>
    <sheet name="Table 3.4" sheetId="10" r:id="rId15"/>
    <sheet name="Table 3.5" sheetId="11" r:id="rId16"/>
    <sheet name="Table 3.6" sheetId="12" r:id="rId17"/>
    <sheet name="Table 3.7" sheetId="13" r:id="rId18"/>
    <sheet name="Table 4.1" sheetId="3" r:id="rId19"/>
    <sheet name="Table 4.2" sheetId="36" r:id="rId20"/>
    <sheet name="Table 4.3" sheetId="37" r:id="rId21"/>
    <sheet name="Table 5.1" sheetId="38" r:id="rId22"/>
    <sheet name="Table 5.2" sheetId="39" r:id="rId23"/>
    <sheet name="Table 5.3" sheetId="40" r:id="rId24"/>
    <sheet name="Table A.1" sheetId="23" r:id="rId25"/>
    <sheet name="Table A.2" sheetId="24" r:id="rId26"/>
    <sheet name="Table A.3" sheetId="25" r:id="rId27"/>
    <sheet name="Table A.4" sheetId="26" r:id="rId28"/>
    <sheet name="Table A.5A" sheetId="27" r:id="rId29"/>
    <sheet name="Table A.5B" sheetId="28" r:id="rId30"/>
    <sheet name="Table A.6" sheetId="29" r:id="rId31"/>
    <sheet name="Table A.7" sheetId="30" r:id="rId32"/>
    <sheet name="Table A.8" sheetId="31" r:id="rId33"/>
  </sheets>
  <definedNames>
    <definedName name="_xlnm._FilterDatabase" localSheetId="6" hidden="1">'Table 2.4'!$A$3:$Q$64</definedName>
    <definedName name="_xlnm._FilterDatabase" localSheetId="9" hidden="1">'Table 2.6'!$A$3:$M$65</definedName>
    <definedName name="_xlnm._FilterDatabase" localSheetId="22" hidden="1">'Table 5.2'!$A$3:$I$27</definedName>
    <definedName name="_xlnm._FilterDatabase" localSheetId="28" hidden="1">'Table A.5A'!$A$3:$B$63</definedName>
    <definedName name="_xlnm._FilterDatabase" localSheetId="29" hidden="1">'Table A.5B'!$A$3:$B$28</definedName>
    <definedName name="_Hlk117598565" localSheetId="18">'Table 4.1'!$A$73</definedName>
    <definedName name="_Hlk158891860" localSheetId="18">'Table 4.1'!$A$66</definedName>
    <definedName name="_Hlk163651670" localSheetId="17">'Table 3.7'!$A$64</definedName>
    <definedName name="_Hlk83043077" localSheetId="9">'Table 2.6'!#REF!</definedName>
    <definedName name="_Toc440902709" localSheetId="28">'Table A.5A'!$A$1</definedName>
    <definedName name="_Toc440902709" localSheetId="29">'Table A.5B'!$A$1</definedName>
    <definedName name="_Toc440902710" localSheetId="27">'Table A.4'!$A$1</definedName>
    <definedName name="_Toc440902712" localSheetId="32">'Table A.8'!$A$1</definedName>
    <definedName name="_xlnm.Print_Area" localSheetId="8">'Table 2.S1'!$A$1:$F$21</definedName>
    <definedName name="RAW_DATA" localSheetId="28">#REF!</definedName>
    <definedName name="RAW_DATA" localSheetId="29">#REF!</definedName>
    <definedName name="RAW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0" l="1"/>
  <c r="C7" i="20"/>
  <c r="C8" i="20"/>
  <c r="C9" i="20"/>
  <c r="C10" i="20"/>
  <c r="C11" i="20"/>
  <c r="C12" i="20"/>
  <c r="C13" i="20"/>
  <c r="C14" i="20"/>
  <c r="C15" i="20"/>
  <c r="C5" i="20"/>
  <c r="C4" i="20"/>
  <c r="K6" i="18"/>
  <c r="K7" i="18"/>
  <c r="K8" i="18"/>
  <c r="K9" i="18"/>
  <c r="K10" i="18"/>
  <c r="K11" i="18"/>
  <c r="K12" i="18"/>
  <c r="K13"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5" i="18"/>
  <c r="K4" i="18"/>
  <c r="G6" i="18"/>
  <c r="G7" i="18"/>
  <c r="G8" i="18"/>
  <c r="G9" i="18"/>
  <c r="G10" i="18"/>
  <c r="G14" i="18"/>
  <c r="G15"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5" i="18"/>
  <c r="G4" i="18"/>
  <c r="C8" i="18"/>
  <c r="C9" i="18"/>
  <c r="C10"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 i="18"/>
  <c r="C7" i="18"/>
  <c r="C5" i="18"/>
  <c r="C4" i="18"/>
  <c r="E39" i="40"/>
  <c r="C39" i="40"/>
  <c r="G28" i="17" l="1"/>
  <c r="G27" i="17"/>
  <c r="E27" i="17"/>
  <c r="C27" i="17"/>
  <c r="E26" i="17"/>
  <c r="G25" i="17"/>
  <c r="E25" i="17"/>
  <c r="C25" i="17"/>
  <c r="E24" i="17"/>
  <c r="G23" i="17"/>
  <c r="E23" i="17"/>
  <c r="C23" i="17"/>
  <c r="G22" i="17"/>
  <c r="G21" i="17"/>
  <c r="E21" i="17"/>
  <c r="C21" i="17"/>
  <c r="G20" i="17"/>
  <c r="E20" i="17"/>
  <c r="C20" i="17"/>
  <c r="G19" i="17"/>
  <c r="E19" i="17"/>
  <c r="C19" i="17"/>
  <c r="G18" i="17"/>
  <c r="E18" i="17"/>
  <c r="C18" i="17"/>
  <c r="G17" i="17"/>
  <c r="E17" i="17"/>
  <c r="C17" i="17"/>
  <c r="G16" i="17"/>
  <c r="E16" i="17"/>
  <c r="C16" i="17"/>
  <c r="G15" i="17"/>
  <c r="E15" i="17"/>
  <c r="C15" i="17"/>
  <c r="G14" i="17"/>
  <c r="E14" i="17"/>
  <c r="C14" i="17"/>
  <c r="G13" i="17"/>
  <c r="E13" i="17"/>
  <c r="C13" i="17"/>
  <c r="G12" i="17"/>
  <c r="E12" i="17"/>
  <c r="C12" i="17"/>
  <c r="G11" i="17"/>
  <c r="E11" i="17"/>
  <c r="C11" i="17"/>
  <c r="G10" i="17"/>
  <c r="E10" i="17"/>
  <c r="C10" i="17"/>
  <c r="G9" i="17"/>
  <c r="G8" i="17"/>
  <c r="G7" i="17"/>
  <c r="E7" i="17"/>
  <c r="C7" i="17"/>
  <c r="G6" i="17"/>
  <c r="E6" i="17"/>
  <c r="C6" i="17"/>
  <c r="G5" i="17"/>
  <c r="E5" i="17"/>
  <c r="C5" i="17"/>
  <c r="E27" i="7"/>
  <c r="E26" i="7"/>
  <c r="C25" i="7"/>
  <c r="E23" i="7"/>
  <c r="E18" i="7"/>
  <c r="E13" i="7"/>
  <c r="G11" i="7"/>
  <c r="E10" i="7"/>
  <c r="E5" i="7"/>
  <c r="G26" i="2" l="1"/>
  <c r="E24" i="2"/>
</calcChain>
</file>

<file path=xl/sharedStrings.xml><?xml version="1.0" encoding="utf-8"?>
<sst xmlns="http://schemas.openxmlformats.org/spreadsheetml/2006/main" count="5551" uniqueCount="2466">
  <si>
    <t>Total</t>
  </si>
  <si>
    <t>Males</t>
  </si>
  <si>
    <t>Females</t>
  </si>
  <si>
    <t>Ages 40–59</t>
  </si>
  <si>
    <t>Ages 60–79</t>
  </si>
  <si>
    <t>Cancer type</t>
  </si>
  <si>
    <r>
      <rPr>
        <b/>
        <sz val="12"/>
        <color rgb="FF000000"/>
        <rFont val="Calibri"/>
        <family val="2"/>
        <scheme val="minor"/>
      </rPr>
      <t xml:space="preserve">2019
</t>
    </r>
    <r>
      <rPr>
        <sz val="12"/>
        <color rgb="FF000000"/>
        <rFont val="Calibri"/>
        <family val="2"/>
        <scheme val="minor"/>
      </rPr>
      <t xml:space="preserve"> – 
count</t>
    </r>
  </si>
  <si>
    <r>
      <rPr>
        <b/>
        <sz val="12"/>
        <color rgb="FF000000"/>
        <rFont val="Calibri"/>
        <family val="2"/>
        <scheme val="minor"/>
      </rPr>
      <t xml:space="preserve">2019
</t>
    </r>
    <r>
      <rPr>
        <sz val="12"/>
        <color rgb="FF000000"/>
        <rFont val="Calibri"/>
        <family val="2"/>
        <scheme val="minor"/>
      </rPr>
      <t xml:space="preserve"> –
 ASIR</t>
    </r>
  </si>
  <si>
    <r>
      <rPr>
        <b/>
        <sz val="12"/>
        <color rgb="FF000000"/>
        <rFont val="Calibri"/>
        <family val="2"/>
        <scheme val="minor"/>
      </rPr>
      <t xml:space="preserve">2020
</t>
    </r>
    <r>
      <rPr>
        <sz val="12"/>
        <color rgb="FF000000"/>
        <rFont val="Calibri"/>
        <family val="2"/>
        <scheme val="minor"/>
      </rPr>
      <t xml:space="preserve"> – 
count</t>
    </r>
  </si>
  <si>
    <r>
      <rPr>
        <b/>
        <sz val="12"/>
        <color rgb="FF000000"/>
        <rFont val="Calibri"/>
        <family val="2"/>
        <scheme val="minor"/>
      </rPr>
      <t xml:space="preserve">2020
</t>
    </r>
    <r>
      <rPr>
        <sz val="12"/>
        <color rgb="FF000000"/>
        <rFont val="Calibri"/>
        <family val="2"/>
        <scheme val="minor"/>
      </rPr>
      <t xml:space="preserve"> –
 ASIR</t>
    </r>
  </si>
  <si>
    <r>
      <rPr>
        <b/>
        <sz val="12"/>
        <color rgb="FF000000"/>
        <rFont val="Calibri"/>
        <family val="2"/>
        <scheme val="minor"/>
      </rPr>
      <t xml:space="preserve">2021
</t>
    </r>
    <r>
      <rPr>
        <sz val="12"/>
        <color rgb="FF000000"/>
        <rFont val="Calibri"/>
        <family val="2"/>
        <scheme val="minor"/>
      </rPr>
      <t xml:space="preserve"> – 
count</t>
    </r>
  </si>
  <si>
    <r>
      <rPr>
        <b/>
        <sz val="12"/>
        <color rgb="FF000000"/>
        <rFont val="Calibri"/>
        <family val="2"/>
        <scheme val="minor"/>
      </rPr>
      <t xml:space="preserve">2021
</t>
    </r>
    <r>
      <rPr>
        <sz val="12"/>
        <color rgb="FF000000"/>
        <rFont val="Calibri"/>
        <family val="2"/>
        <scheme val="minor"/>
      </rPr>
      <t xml:space="preserve"> –
 ASIR</t>
    </r>
  </si>
  <si>
    <r>
      <rPr>
        <b/>
        <sz val="12"/>
        <color rgb="FF000000"/>
        <rFont val="Calibri"/>
        <family val="2"/>
        <scheme val="minor"/>
      </rPr>
      <t xml:space="preserve">2022
</t>
    </r>
    <r>
      <rPr>
        <sz val="12"/>
        <color rgb="FF000000"/>
        <rFont val="Calibri"/>
        <family val="2"/>
        <scheme val="minor"/>
      </rPr>
      <t xml:space="preserve"> – 
count</t>
    </r>
  </si>
  <si>
    <r>
      <rPr>
        <b/>
        <sz val="12"/>
        <color rgb="FF000000"/>
        <rFont val="Calibri"/>
        <family val="2"/>
        <scheme val="minor"/>
      </rPr>
      <t xml:space="preserve">2022
</t>
    </r>
    <r>
      <rPr>
        <sz val="12"/>
        <color rgb="FF000000"/>
        <rFont val="Calibri"/>
        <family val="2"/>
        <scheme val="minor"/>
      </rPr>
      <t xml:space="preserve"> –
 ASIR</t>
    </r>
  </si>
  <si>
    <r>
      <rPr>
        <b/>
        <sz val="12"/>
        <color rgb="FF000000"/>
        <rFont val="Calibri"/>
        <family val="2"/>
        <scheme val="minor"/>
      </rPr>
      <t xml:space="preserve">2020 vs. 2019
</t>
    </r>
    <r>
      <rPr>
        <sz val="12"/>
        <color rgb="FF000000"/>
        <rFont val="Calibri"/>
        <family val="2"/>
        <scheme val="minor"/>
      </rPr>
      <t xml:space="preserve">  – difference in counts (%)</t>
    </r>
  </si>
  <si>
    <r>
      <rPr>
        <b/>
        <sz val="12"/>
        <color rgb="FF000000"/>
        <rFont val="Calibri"/>
        <family val="2"/>
        <scheme val="minor"/>
      </rPr>
      <t xml:space="preserve">2021 vs. 2019
</t>
    </r>
    <r>
      <rPr>
        <sz val="12"/>
        <color rgb="FF000000"/>
        <rFont val="Calibri"/>
        <family val="2"/>
        <scheme val="minor"/>
      </rPr>
      <t xml:space="preserve"> – difference in counts (%)</t>
    </r>
  </si>
  <si>
    <r>
      <rPr>
        <b/>
        <sz val="12"/>
        <color rgb="FF000000"/>
        <rFont val="Calibri"/>
        <family val="2"/>
        <scheme val="minor"/>
      </rPr>
      <t xml:space="preserve">2022 vs. 2019
</t>
    </r>
    <r>
      <rPr>
        <sz val="12"/>
        <color rgb="FF000000"/>
        <rFont val="Calibri"/>
        <family val="2"/>
        <scheme val="minor"/>
      </rPr>
      <t xml:space="preserve">  – difference in counts (%)</t>
    </r>
  </si>
  <si>
    <t>All cancers</t>
  </si>
  <si>
    <t>Bladder</t>
  </si>
  <si>
    <t>Brain</t>
  </si>
  <si>
    <t>Breast (female)</t>
  </si>
  <si>
    <t>Cervix</t>
  </si>
  <si>
    <t>Colorectal</t>
  </si>
  <si>
    <t>Esophagus</t>
  </si>
  <si>
    <t>Hodgkin lymphoma</t>
  </si>
  <si>
    <t>Kidney</t>
  </si>
  <si>
    <t>Larynx</t>
  </si>
  <si>
    <t>Leukemia</t>
  </si>
  <si>
    <t>Liver</t>
  </si>
  <si>
    <t>Lung</t>
  </si>
  <si>
    <t>Melanoma</t>
  </si>
  <si>
    <t>Myeloma</t>
  </si>
  <si>
    <t>Non-Hodgkin lymphoma</t>
  </si>
  <si>
    <t>Oral cavity and pharynx</t>
  </si>
  <si>
    <t>Ovary</t>
  </si>
  <si>
    <t>Pancreas</t>
  </si>
  <si>
    <t>Prostate</t>
  </si>
  <si>
    <t>Stomach</t>
  </si>
  <si>
    <t>Testis</t>
  </si>
  <si>
    <t>Thyroid</t>
  </si>
  <si>
    <t>Uterus</t>
  </si>
  <si>
    <r>
      <rPr>
        <b/>
        <sz val="12"/>
        <color rgb="FF000000"/>
        <rFont val="Calibri"/>
        <family val="2"/>
        <scheme val="minor"/>
      </rPr>
      <t xml:space="preserve">2019
</t>
    </r>
    <r>
      <rPr>
        <sz val="12"/>
        <color rgb="FF000000"/>
        <rFont val="Calibri"/>
        <family val="2"/>
        <scheme val="minor"/>
      </rPr>
      <t xml:space="preserve"> –
 new cases</t>
    </r>
  </si>
  <si>
    <r>
      <rPr>
        <b/>
        <sz val="12"/>
        <color rgb="FF000000"/>
        <rFont val="Calibri"/>
        <family val="2"/>
        <scheme val="minor"/>
      </rPr>
      <t xml:space="preserve">2020
</t>
    </r>
    <r>
      <rPr>
        <sz val="12"/>
        <color rgb="FF000000"/>
        <rFont val="Calibri"/>
        <family val="2"/>
        <scheme val="minor"/>
      </rPr>
      <t xml:space="preserve"> –
 new cases</t>
    </r>
  </si>
  <si>
    <r>
      <rPr>
        <b/>
        <sz val="12"/>
        <color rgb="FF000000"/>
        <rFont val="Calibri"/>
        <family val="2"/>
        <scheme val="minor"/>
      </rPr>
      <t xml:space="preserve">2021
</t>
    </r>
    <r>
      <rPr>
        <sz val="12"/>
        <color rgb="FF000000"/>
        <rFont val="Calibri"/>
        <family val="2"/>
        <scheme val="minor"/>
      </rPr>
      <t xml:space="preserve"> –
 new cases</t>
    </r>
  </si>
  <si>
    <r>
      <rPr>
        <b/>
        <sz val="12"/>
        <color rgb="FF000000"/>
        <rFont val="Calibri"/>
        <family val="2"/>
        <scheme val="minor"/>
      </rPr>
      <t xml:space="preserve">2022
</t>
    </r>
    <r>
      <rPr>
        <sz val="12"/>
        <color rgb="FF000000"/>
        <rFont val="Calibri"/>
        <family val="2"/>
        <scheme val="minor"/>
      </rPr>
      <t xml:space="preserve"> –
 new cases</t>
    </r>
  </si>
  <si>
    <r>
      <rPr>
        <b/>
        <sz val="12"/>
        <color rgb="FF000000"/>
        <rFont val="Calibri"/>
        <family val="2"/>
        <scheme val="minor"/>
      </rPr>
      <t xml:space="preserve">2020 vs. 2019
</t>
    </r>
    <r>
      <rPr>
        <sz val="12"/>
        <color rgb="FF000000"/>
        <rFont val="Calibri"/>
        <family val="2"/>
        <scheme val="minor"/>
      </rPr>
      <t xml:space="preserve"> –
relative difference (%)</t>
    </r>
  </si>
  <si>
    <r>
      <rPr>
        <b/>
        <sz val="12"/>
        <color rgb="FF000000"/>
        <rFont val="Calibri"/>
        <family val="2"/>
        <scheme val="minor"/>
      </rPr>
      <t xml:space="preserve">2021 vs. 2019
</t>
    </r>
    <r>
      <rPr>
        <sz val="12"/>
        <color rgb="FF000000"/>
        <rFont val="Calibri"/>
        <family val="2"/>
        <scheme val="minor"/>
      </rPr>
      <t xml:space="preserve"> –
relative difference (%)</t>
    </r>
  </si>
  <si>
    <r>
      <rPr>
        <b/>
        <sz val="12"/>
        <color rgb="FF000000"/>
        <rFont val="Calibri"/>
        <family val="2"/>
        <scheme val="minor"/>
      </rPr>
      <t xml:space="preserve">2022 vs. 2019
</t>
    </r>
    <r>
      <rPr>
        <sz val="12"/>
        <color rgb="FF000000"/>
        <rFont val="Calibri"/>
        <family val="2"/>
        <scheme val="minor"/>
      </rPr>
      <t xml:space="preserve"> –
relative difference (%)</t>
    </r>
  </si>
  <si>
    <t>Ages 0–19</t>
  </si>
  <si>
    <t>Ages 20–39</t>
  </si>
  <si>
    <t>Age 80 and older</t>
  </si>
  <si>
    <t>Breast (female)*</t>
  </si>
  <si>
    <t>Colorectal*</t>
  </si>
  <si>
    <r>
      <rPr>
        <b/>
        <sz val="12"/>
        <rFont val="Calibri"/>
        <family val="2"/>
        <scheme val="minor"/>
      </rPr>
      <t>Table 2.1</t>
    </r>
    <r>
      <rPr>
        <sz val="12"/>
        <rFont val="Calibri"/>
        <family val="2"/>
        <scheme val="minor"/>
      </rPr>
      <t xml:space="preserve"> Projected incidence counts and age-standardized rates by cancer type and binary sex, Ontario, 2024</t>
    </r>
  </si>
  <si>
    <r>
      <rPr>
        <b/>
        <sz val="12"/>
        <rFont val="Calibri"/>
        <family val="2"/>
        <scheme val="minor"/>
      </rPr>
      <t>Males and females combined</t>
    </r>
    <r>
      <rPr>
        <sz val="12"/>
        <rFont val="Calibri"/>
        <family val="2"/>
        <scheme val="minor"/>
      </rPr>
      <t xml:space="preserve"> 
– new cases</t>
    </r>
  </si>
  <si>
    <r>
      <rPr>
        <b/>
        <sz val="12"/>
        <rFont val="Calibri"/>
        <family val="2"/>
        <scheme val="minor"/>
      </rPr>
      <t>Males and females combined</t>
    </r>
    <r>
      <rPr>
        <sz val="12"/>
        <rFont val="Calibri"/>
        <family val="2"/>
        <scheme val="minor"/>
      </rPr>
      <t xml:space="preserve"> 
– ASIR</t>
    </r>
  </si>
  <si>
    <r>
      <rPr>
        <b/>
        <sz val="12"/>
        <rFont val="Calibri"/>
        <family val="2"/>
        <scheme val="minor"/>
      </rPr>
      <t>Males</t>
    </r>
    <r>
      <rPr>
        <sz val="12"/>
        <rFont val="Calibri"/>
        <family val="2"/>
        <scheme val="minor"/>
      </rPr>
      <t xml:space="preserve"> 
– new cases</t>
    </r>
  </si>
  <si>
    <r>
      <rPr>
        <b/>
        <sz val="12"/>
        <rFont val="Calibri"/>
        <family val="2"/>
        <scheme val="minor"/>
      </rPr>
      <t>Males</t>
    </r>
    <r>
      <rPr>
        <sz val="12"/>
        <rFont val="Calibri"/>
        <family val="2"/>
        <scheme val="minor"/>
      </rPr>
      <t xml:space="preserve"> 
– ASIR</t>
    </r>
  </si>
  <si>
    <r>
      <rPr>
        <b/>
        <sz val="12"/>
        <rFont val="Calibri"/>
        <family val="2"/>
        <scheme val="minor"/>
      </rPr>
      <t>Females</t>
    </r>
    <r>
      <rPr>
        <sz val="12"/>
        <rFont val="Calibri"/>
        <family val="2"/>
        <scheme val="minor"/>
      </rPr>
      <t xml:space="preserve"> 
– new cases</t>
    </r>
  </si>
  <si>
    <r>
      <rPr>
        <b/>
        <sz val="12"/>
        <rFont val="Calibri"/>
        <family val="2"/>
        <scheme val="minor"/>
      </rPr>
      <t>Females</t>
    </r>
    <r>
      <rPr>
        <sz val="12"/>
        <rFont val="Calibri"/>
        <family val="2"/>
        <scheme val="minor"/>
      </rPr>
      <t xml:space="preserve"> 
– ASIR</t>
    </r>
  </si>
  <si>
    <t>n/a</t>
  </si>
  <si>
    <t>Abbreviations:</t>
  </si>
  <si>
    <t>ASIR means age-standardized incidence rate</t>
  </si>
  <si>
    <t>n/a means not applicable</t>
  </si>
  <si>
    <t>Notes:</t>
  </si>
  <si>
    <r>
      <t>·</t>
    </r>
    <r>
      <rPr>
        <sz val="7"/>
        <color theme="1"/>
        <rFont val="Times New Roman"/>
        <family val="1"/>
      </rPr>
      <t xml:space="preserve">         </t>
    </r>
    <r>
      <rPr>
        <sz val="12"/>
        <color theme="1"/>
        <rFont val="Calibri"/>
        <family val="2"/>
        <scheme val="minor"/>
      </rPr>
      <t>Rates are per 100,000 and standardized to the age distribution of the 2011 Canadian Standard population.</t>
    </r>
  </si>
  <si>
    <r>
      <t>·</t>
    </r>
    <r>
      <rPr>
        <sz val="7"/>
        <color theme="1"/>
        <rFont val="Times New Roman"/>
        <family val="1"/>
      </rPr>
      <t xml:space="preserve">         </t>
    </r>
    <r>
      <rPr>
        <sz val="12"/>
        <color theme="1"/>
        <rFont val="Calibri"/>
        <family val="2"/>
        <scheme val="minor"/>
      </rPr>
      <t>Projected incidence rates are based on the National Cancer lnstitute’s Surveillance, Epidemiology and End Results standards for counting multiple primary cancers, which were adopted by the Ontario Cancer Registry for cases diagnosed from 2010 onward.</t>
    </r>
  </si>
  <si>
    <r>
      <t>·</t>
    </r>
    <r>
      <rPr>
        <sz val="7"/>
        <color theme="1"/>
        <rFont val="Times New Roman"/>
        <family val="1"/>
      </rPr>
      <t xml:space="preserve">         </t>
    </r>
    <r>
      <rPr>
        <sz val="12"/>
        <color theme="1"/>
        <rFont val="Calibri"/>
        <family val="2"/>
        <scheme val="minor"/>
      </rPr>
      <t>Projections are based on malignant cases only.</t>
    </r>
  </si>
  <si>
    <r>
      <t>Analysis by:</t>
    </r>
    <r>
      <rPr>
        <sz val="12"/>
        <color theme="1"/>
        <rFont val="Calibri"/>
        <family val="2"/>
        <scheme val="minor"/>
      </rPr>
      <t xml:space="preserve"> Surveillance, Ontario Health (Cancer Care Ontario)</t>
    </r>
  </si>
  <si>
    <r>
      <t>Data source:</t>
    </r>
    <r>
      <rPr>
        <sz val="12"/>
        <color theme="1"/>
        <rFont val="Calibri"/>
        <family val="2"/>
        <scheme val="minor"/>
      </rPr>
      <t xml:space="preserve"> Ontario Cancer Registry (December 2022), Ontario Health (Cancer Care Ontario)</t>
    </r>
  </si>
  <si>
    <r>
      <rPr>
        <b/>
        <sz val="12"/>
        <rFont val="Calibri"/>
        <family val="2"/>
      </rPr>
      <t>Table 2.2</t>
    </r>
    <r>
      <rPr>
        <sz val="12"/>
        <rFont val="Calibri"/>
        <family val="2"/>
      </rPr>
      <t xml:space="preserve"> Projected incidence counts and age-specific rates by cancer type and age group, Ontario, 2024</t>
    </r>
  </si>
  <si>
    <r>
      <rPr>
        <b/>
        <sz val="12"/>
        <rFont val="Calibri"/>
        <family val="2"/>
      </rPr>
      <t xml:space="preserve">Ages 0 to 39 - </t>
    </r>
    <r>
      <rPr>
        <sz val="12"/>
        <rFont val="Calibri"/>
        <family val="2"/>
      </rPr>
      <t xml:space="preserve">
new cases</t>
    </r>
  </si>
  <si>
    <r>
      <rPr>
        <b/>
        <sz val="12"/>
        <rFont val="Calibri"/>
        <family val="2"/>
      </rPr>
      <t xml:space="preserve">Ages 0 to 39 - </t>
    </r>
    <r>
      <rPr>
        <sz val="12"/>
        <rFont val="Calibri"/>
        <family val="2"/>
      </rPr>
      <t xml:space="preserve">
age-specific rate </t>
    </r>
  </si>
  <si>
    <r>
      <rPr>
        <b/>
        <sz val="12"/>
        <rFont val="Calibri"/>
        <family val="2"/>
      </rPr>
      <t xml:space="preserve">Ages 40 to 59 - </t>
    </r>
    <r>
      <rPr>
        <sz val="12"/>
        <rFont val="Calibri"/>
        <family val="2"/>
      </rPr>
      <t xml:space="preserve">
new cases</t>
    </r>
  </si>
  <si>
    <r>
      <rPr>
        <b/>
        <sz val="12"/>
        <rFont val="Calibri"/>
        <family val="2"/>
      </rPr>
      <t xml:space="preserve">Ages 40 to 59 - </t>
    </r>
    <r>
      <rPr>
        <sz val="12"/>
        <rFont val="Calibri"/>
        <family val="2"/>
      </rPr>
      <t xml:space="preserve">
age-specific rate </t>
    </r>
  </si>
  <si>
    <r>
      <rPr>
        <b/>
        <sz val="12"/>
        <rFont val="Calibri"/>
        <family val="2"/>
      </rPr>
      <t xml:space="preserve">Ages 60 to 79 - </t>
    </r>
    <r>
      <rPr>
        <sz val="12"/>
        <rFont val="Calibri"/>
        <family val="2"/>
      </rPr>
      <t xml:space="preserve">
new cases</t>
    </r>
  </si>
  <si>
    <r>
      <rPr>
        <b/>
        <sz val="12"/>
        <rFont val="Calibri"/>
        <family val="2"/>
      </rPr>
      <t xml:space="preserve">Ages 60 to 79 - </t>
    </r>
    <r>
      <rPr>
        <sz val="12"/>
        <rFont val="Calibri"/>
        <family val="2"/>
      </rPr>
      <t xml:space="preserve">
age-specific rate </t>
    </r>
  </si>
  <si>
    <r>
      <rPr>
        <b/>
        <sz val="12"/>
        <rFont val="Calibri"/>
        <family val="2"/>
      </rPr>
      <t xml:space="preserve">Age 80 and older - </t>
    </r>
    <r>
      <rPr>
        <sz val="12"/>
        <rFont val="Calibri"/>
        <family val="2"/>
      </rPr>
      <t xml:space="preserve">
new cases</t>
    </r>
  </si>
  <si>
    <r>
      <rPr>
        <b/>
        <sz val="12"/>
        <rFont val="Calibri"/>
        <family val="2"/>
      </rPr>
      <t xml:space="preserve">Age 80 and older - </t>
    </r>
    <r>
      <rPr>
        <sz val="12"/>
        <rFont val="Calibri"/>
        <family val="2"/>
      </rPr>
      <t xml:space="preserve">
age-specific rate </t>
    </r>
  </si>
  <si>
    <t>**</t>
  </si>
  <si>
    <t>70†</t>
  </si>
  <si>
    <t>1250†</t>
  </si>
  <si>
    <t>30†</t>
  </si>
  <si>
    <t>Symbols:</t>
  </si>
  <si>
    <t>**Suppressed due to small case count of less than six</t>
  </si>
  <si>
    <t>†Count has been rounded to ensure confidentiality, and associated rate and confidence interval have been adjusted to reflect rounded count</t>
  </si>
  <si>
    <r>
      <t>·</t>
    </r>
    <r>
      <rPr>
        <sz val="7"/>
        <color theme="1"/>
        <rFont val="Times New Roman"/>
        <family val="1"/>
      </rPr>
      <t xml:space="preserve">         </t>
    </r>
    <r>
      <rPr>
        <sz val="12"/>
        <color theme="1"/>
        <rFont val="Calibri"/>
        <family val="2"/>
        <scheme val="minor"/>
      </rPr>
      <t>Rates are per 100,000.</t>
    </r>
  </si>
  <si>
    <r>
      <rPr>
        <b/>
        <sz val="12"/>
        <color theme="1"/>
        <rFont val="Calibri"/>
        <family val="2"/>
        <scheme val="minor"/>
      </rPr>
      <t xml:space="preserve">Table 2.3 </t>
    </r>
    <r>
      <rPr>
        <sz val="12"/>
        <color theme="1"/>
        <rFont val="Calibri"/>
        <family val="2"/>
        <scheme val="minor"/>
      </rPr>
      <t>Lifetime probability of developing cancer by cancer type and binary sex, Ontario, 2016 to 2019</t>
    </r>
  </si>
  <si>
    <t>Males and females combined 
– 
%</t>
  </si>
  <si>
    <t>Males  
–
 %</t>
  </si>
  <si>
    <t>Females  
– 
%</t>
  </si>
  <si>
    <t>Non–Hodgkin lymphoma</t>
  </si>
  <si>
    <t>Oral cavity &amp; pharynx</t>
  </si>
  <si>
    <r>
      <t>Abbreviation:</t>
    </r>
    <r>
      <rPr>
        <sz val="12"/>
        <color theme="1"/>
        <rFont val="Calibri"/>
        <family val="2"/>
        <scheme val="minor"/>
      </rPr>
      <t xml:space="preserve"> n/a means not applicable</t>
    </r>
  </si>
  <si>
    <r>
      <t>Data source:</t>
    </r>
    <r>
      <rPr>
        <sz val="12"/>
        <color theme="1"/>
        <rFont val="Calibri"/>
        <family val="2"/>
        <scheme val="minor"/>
      </rPr>
      <t xml:space="preserve"> Ontario Cancer Registry (December 2022), Ontario Health (Cancer Care Ontario) Statistics Canada, Table 13-10-0709-01 Mortality rates, by age group</t>
    </r>
  </si>
  <si>
    <r>
      <rPr>
        <b/>
        <sz val="12"/>
        <color rgb="FF000000"/>
        <rFont val="Calibri"/>
        <family val="2"/>
        <scheme val="minor"/>
      </rPr>
      <t>Table 2.4</t>
    </r>
    <r>
      <rPr>
        <sz val="12"/>
        <color rgb="FF000000"/>
        <rFont val="Calibri"/>
        <family val="2"/>
        <scheme val="minor"/>
      </rPr>
      <t xml:space="preserve"> Age-standardized incidence rates and counts by cancer type and binary sex, Ontario, 2020</t>
    </r>
  </si>
  <si>
    <r>
      <rPr>
        <b/>
        <sz val="12"/>
        <color rgb="FF000000"/>
        <rFont val="Calibri"/>
        <family val="2"/>
      </rPr>
      <t xml:space="preserve">Males and females combined
</t>
    </r>
    <r>
      <rPr>
        <sz val="12"/>
        <color rgb="FF000000"/>
        <rFont val="Calibri"/>
        <family val="2"/>
      </rPr>
      <t>–
new cases</t>
    </r>
  </si>
  <si>
    <r>
      <rPr>
        <b/>
        <sz val="12"/>
        <color theme="1"/>
        <rFont val="Calibri"/>
        <family val="2"/>
        <scheme val="minor"/>
      </rPr>
      <t xml:space="preserve">Males and females combined
</t>
    </r>
    <r>
      <rPr>
        <sz val="12"/>
        <color theme="1"/>
        <rFont val="Calibri"/>
        <family val="2"/>
        <scheme val="minor"/>
      </rPr>
      <t>–
% of cases</t>
    </r>
  </si>
  <si>
    <r>
      <rPr>
        <b/>
        <sz val="12"/>
        <color theme="1"/>
        <rFont val="Calibri"/>
        <family val="2"/>
        <scheme val="minor"/>
      </rPr>
      <t xml:space="preserve">Males and females combined
</t>
    </r>
    <r>
      <rPr>
        <sz val="12"/>
        <color theme="1"/>
        <rFont val="Calibri"/>
        <family val="2"/>
        <scheme val="minor"/>
      </rPr>
      <t>–
ASIR</t>
    </r>
  </si>
  <si>
    <r>
      <rPr>
        <b/>
        <sz val="12"/>
        <color theme="1"/>
        <rFont val="Calibri"/>
        <family val="2"/>
        <scheme val="minor"/>
      </rPr>
      <t xml:space="preserve">Males and females combined
</t>
    </r>
    <r>
      <rPr>
        <sz val="12"/>
        <color theme="1"/>
        <rFont val="Calibri"/>
        <family val="2"/>
        <scheme val="minor"/>
      </rPr>
      <t>–
ASIR 95% CI</t>
    </r>
  </si>
  <si>
    <r>
      <rPr>
        <b/>
        <sz val="12"/>
        <color rgb="FF000000"/>
        <rFont val="Calibri"/>
        <family val="2"/>
      </rPr>
      <t xml:space="preserve">Males
</t>
    </r>
    <r>
      <rPr>
        <sz val="12"/>
        <color rgb="FF000000"/>
        <rFont val="Calibri"/>
        <family val="2"/>
      </rPr>
      <t>–
new cases</t>
    </r>
  </si>
  <si>
    <r>
      <rPr>
        <b/>
        <sz val="12"/>
        <color theme="1"/>
        <rFont val="Calibri"/>
        <family val="2"/>
        <scheme val="minor"/>
      </rPr>
      <t xml:space="preserve">Males
</t>
    </r>
    <r>
      <rPr>
        <sz val="12"/>
        <color theme="1"/>
        <rFont val="Calibri"/>
        <family val="2"/>
        <scheme val="minor"/>
      </rPr>
      <t>–
% of cases</t>
    </r>
  </si>
  <si>
    <r>
      <rPr>
        <b/>
        <sz val="12"/>
        <color theme="1"/>
        <rFont val="Calibri"/>
        <family val="2"/>
        <scheme val="minor"/>
      </rPr>
      <t xml:space="preserve">Males
</t>
    </r>
    <r>
      <rPr>
        <sz val="12"/>
        <color theme="1"/>
        <rFont val="Calibri"/>
        <family val="2"/>
        <scheme val="minor"/>
      </rPr>
      <t>–
ASIR</t>
    </r>
  </si>
  <si>
    <r>
      <rPr>
        <b/>
        <sz val="12"/>
        <color theme="1"/>
        <rFont val="Calibri"/>
        <family val="2"/>
        <scheme val="minor"/>
      </rPr>
      <t xml:space="preserve">Males
</t>
    </r>
    <r>
      <rPr>
        <sz val="12"/>
        <color theme="1"/>
        <rFont val="Calibri"/>
        <family val="2"/>
        <scheme val="minor"/>
      </rPr>
      <t>–
ASIR 95% CI</t>
    </r>
  </si>
  <si>
    <r>
      <rPr>
        <b/>
        <sz val="12"/>
        <color rgb="FF000000"/>
        <rFont val="Calibri"/>
        <family val="2"/>
      </rPr>
      <t xml:space="preserve">Females
</t>
    </r>
    <r>
      <rPr>
        <sz val="12"/>
        <color rgb="FF000000"/>
        <rFont val="Calibri"/>
        <family val="2"/>
      </rPr>
      <t>–
new cases</t>
    </r>
  </si>
  <si>
    <r>
      <rPr>
        <b/>
        <sz val="12"/>
        <color theme="1"/>
        <rFont val="Calibri"/>
        <family val="2"/>
        <scheme val="minor"/>
      </rPr>
      <t xml:space="preserve">Females
</t>
    </r>
    <r>
      <rPr>
        <sz val="12"/>
        <color theme="1"/>
        <rFont val="Calibri"/>
        <family val="2"/>
        <scheme val="minor"/>
      </rPr>
      <t>–
% of cases</t>
    </r>
  </si>
  <si>
    <r>
      <rPr>
        <b/>
        <sz val="12"/>
        <color theme="1"/>
        <rFont val="Calibri"/>
        <family val="2"/>
        <scheme val="minor"/>
      </rPr>
      <t xml:space="preserve">Females
</t>
    </r>
    <r>
      <rPr>
        <sz val="12"/>
        <color theme="1"/>
        <rFont val="Calibri"/>
        <family val="2"/>
        <scheme val="minor"/>
      </rPr>
      <t>–
ASIR</t>
    </r>
  </si>
  <si>
    <r>
      <rPr>
        <b/>
        <sz val="12"/>
        <color theme="1"/>
        <rFont val="Calibri"/>
        <family val="2"/>
        <scheme val="minor"/>
      </rPr>
      <t xml:space="preserve">Females
</t>
    </r>
    <r>
      <rPr>
        <sz val="12"/>
        <color theme="1"/>
        <rFont val="Calibri"/>
        <family val="2"/>
        <scheme val="minor"/>
      </rPr>
      <t>–
ASIR 95% CI</t>
    </r>
  </si>
  <si>
    <t>78,772</t>
  </si>
  <si>
    <t>480.7</t>
  </si>
  <si>
    <t>477.3–484.1</t>
  </si>
  <si>
    <t>39,236</t>
  </si>
  <si>
    <t>508.4</t>
  </si>
  <si>
    <t>503.4–513.5</t>
  </si>
  <si>
    <t>39,536</t>
  </si>
  <si>
    <t>463.4</t>
  </si>
  <si>
    <t>458.7–468.0</t>
  </si>
  <si>
    <t>Brain and other nervous system – malignant</t>
  </si>
  <si>
    <t>1,201</t>
  </si>
  <si>
    <t>7.6</t>
  </si>
  <si>
    <t>7.1–8.0</t>
  </si>
  <si>
    <t>702</t>
  </si>
  <si>
    <t>9.3</t>
  </si>
  <si>
    <t>8.6–10.0</t>
  </si>
  <si>
    <t>499</t>
  </si>
  <si>
    <t>6.0</t>
  </si>
  <si>
    <t>5.5–6.6</t>
  </si>
  <si>
    <t xml:space="preserve">  Glioblastoma</t>
  </si>
  <si>
    <t>660</t>
  </si>
  <si>
    <t>4.1</t>
  </si>
  <si>
    <t>3.7–4.4</t>
  </si>
  <si>
    <t>387</t>
  </si>
  <si>
    <t>5.0</t>
  </si>
  <si>
    <t>4.5–5.6</t>
  </si>
  <si>
    <t>273</t>
  </si>
  <si>
    <t>3.2</t>
  </si>
  <si>
    <t>2.8–3.6</t>
  </si>
  <si>
    <t xml:space="preserve">  All other gliomas</t>
  </si>
  <si>
    <t>272</t>
  </si>
  <si>
    <t>1.8</t>
  </si>
  <si>
    <t>1.6–2.0</t>
  </si>
  <si>
    <t>166</t>
  </si>
  <si>
    <t>2.2</t>
  </si>
  <si>
    <t>1.9–2.6</t>
  </si>
  <si>
    <t>106</t>
  </si>
  <si>
    <t>1.4</t>
  </si>
  <si>
    <t>1.1–1.7</t>
  </si>
  <si>
    <t>Brain and other nervous system – non-malignant</t>
  </si>
  <si>
    <t>2,123</t>
  </si>
  <si>
    <t>13.5</t>
  </si>
  <si>
    <t>13.0–14.1</t>
  </si>
  <si>
    <t>836</t>
  </si>
  <si>
    <t>11.2</t>
  </si>
  <si>
    <t>10.5–12.0</t>
  </si>
  <si>
    <t>1,287</t>
  </si>
  <si>
    <t>15.7</t>
  </si>
  <si>
    <t>14.8–16.6</t>
  </si>
  <si>
    <t xml:space="preserve">  Meningiomas</t>
  </si>
  <si>
    <t>573</t>
  </si>
  <si>
    <t>3.7</t>
  </si>
  <si>
    <t>3.4–4.0</t>
  </si>
  <si>
    <t>180</t>
  </si>
  <si>
    <t>2.4</t>
  </si>
  <si>
    <t>2.1–2.8</t>
  </si>
  <si>
    <t>393</t>
  </si>
  <si>
    <t>4.9</t>
  </si>
  <si>
    <t>4.4–5.4</t>
  </si>
  <si>
    <t xml:space="preserve">  Pituitary, pineal and craniopharyngeal duct</t>
  </si>
  <si>
    <t>486</t>
  </si>
  <si>
    <t>2.9–3.5</t>
  </si>
  <si>
    <t>229</t>
  </si>
  <si>
    <t>3.1</t>
  </si>
  <si>
    <t>2.7–3.5</t>
  </si>
  <si>
    <t>257</t>
  </si>
  <si>
    <t>3.3</t>
  </si>
  <si>
    <t>2.9–3.8</t>
  </si>
  <si>
    <t>10,688</t>
  </si>
  <si>
    <t>130.1</t>
  </si>
  <si>
    <t>127.6–132.6</t>
  </si>
  <si>
    <t>604</t>
  </si>
  <si>
    <t>8.1</t>
  </si>
  <si>
    <t>7.4–8.7</t>
  </si>
  <si>
    <t>1,276</t>
  </si>
  <si>
    <t>15.5</t>
  </si>
  <si>
    <t>14.6–16.4</t>
  </si>
  <si>
    <t>7,517</t>
  </si>
  <si>
    <t>94.3</t>
  </si>
  <si>
    <t>92.2–96.5</t>
  </si>
  <si>
    <t>452</t>
  </si>
  <si>
    <t>6.2</t>
  </si>
  <si>
    <t>5.6–6.8</t>
  </si>
  <si>
    <t>2,929</t>
  </si>
  <si>
    <t>34.8</t>
  </si>
  <si>
    <t>33.6–36.1</t>
  </si>
  <si>
    <t xml:space="preserve">  Uterus – endometrial</t>
  </si>
  <si>
    <t>2,634</t>
  </si>
  <si>
    <t>31.2</t>
  </si>
  <si>
    <t>30.0–32.5</t>
  </si>
  <si>
    <t xml:space="preserve">  Uterus – uterine sarcoma</t>
  </si>
  <si>
    <t>81</t>
  </si>
  <si>
    <t>1.1</t>
  </si>
  <si>
    <t>0.8–1.3</t>
  </si>
  <si>
    <t>8,004</t>
  </si>
  <si>
    <t>48.6</t>
  </si>
  <si>
    <t>47.5–49.7</t>
  </si>
  <si>
    <t>4,332</t>
  </si>
  <si>
    <t>57.1</t>
  </si>
  <si>
    <t>55.4–58.8</t>
  </si>
  <si>
    <t>3,672</t>
  </si>
  <si>
    <t>41.2</t>
  </si>
  <si>
    <t>39.9–42.6</t>
  </si>
  <si>
    <t xml:space="preserve">  Colon excluding rectum</t>
  </si>
  <si>
    <t>5,364</t>
  </si>
  <si>
    <t>32.2</t>
  </si>
  <si>
    <t>31.4–33.1</t>
  </si>
  <si>
    <t>2,750</t>
  </si>
  <si>
    <t>36.2</t>
  </si>
  <si>
    <t>34.8–37.6</t>
  </si>
  <si>
    <t>2,614</t>
  </si>
  <si>
    <t>28.8</t>
  </si>
  <si>
    <t>27.7–30.0</t>
  </si>
  <si>
    <t xml:space="preserve">    Colon – left sided</t>
  </si>
  <si>
    <t>1,959</t>
  </si>
  <si>
    <t>12.1</t>
  </si>
  <si>
    <t>11.5–12.6</t>
  </si>
  <si>
    <t>1,099</t>
  </si>
  <si>
    <t>14.5</t>
  </si>
  <si>
    <t>13.6–15.4</t>
  </si>
  <si>
    <t>860</t>
  </si>
  <si>
    <t>10.0</t>
  </si>
  <si>
    <t>9.3–10.7</t>
  </si>
  <si>
    <t xml:space="preserve">    Colon – right sided</t>
  </si>
  <si>
    <t>3,078</t>
  </si>
  <si>
    <t>18.2</t>
  </si>
  <si>
    <t>17.6–18.9</t>
  </si>
  <si>
    <t>1,503</t>
  </si>
  <si>
    <t>19.7</t>
  </si>
  <si>
    <t>18.7–20.7</t>
  </si>
  <si>
    <t>1,575</t>
  </si>
  <si>
    <t>17.0</t>
  </si>
  <si>
    <t>16.1–17.8</t>
  </si>
  <si>
    <t xml:space="preserve">  Rectum and rectosigmoid junction</t>
  </si>
  <si>
    <t>2,624</t>
  </si>
  <si>
    <t>16.3</t>
  </si>
  <si>
    <t>15.7–16.9</t>
  </si>
  <si>
    <t>1,578</t>
  </si>
  <si>
    <t>20.9</t>
  </si>
  <si>
    <t>19.8–21.9</t>
  </si>
  <si>
    <t>1,046</t>
  </si>
  <si>
    <t>12.3</t>
  </si>
  <si>
    <t>11.5–13.0</t>
  </si>
  <si>
    <t xml:space="preserve">    Rectosigmoid junction</t>
  </si>
  <si>
    <t>690</t>
  </si>
  <si>
    <t>4.3</t>
  </si>
  <si>
    <t>3.9–4.6</t>
  </si>
  <si>
    <t>5.1</t>
  </si>
  <si>
    <t>4.6–5.6</t>
  </si>
  <si>
    <t>303</t>
  </si>
  <si>
    <t>3.5</t>
  </si>
  <si>
    <t>3.1–4.0</t>
  </si>
  <si>
    <t xml:space="preserve">    Rectum</t>
  </si>
  <si>
    <t>1,934</t>
  </si>
  <si>
    <t>12.0</t>
  </si>
  <si>
    <t>1,191</t>
  </si>
  <si>
    <t>15.8</t>
  </si>
  <si>
    <t>14.9–16.7</t>
  </si>
  <si>
    <t>743</t>
  </si>
  <si>
    <t>8.7</t>
  </si>
  <si>
    <t>8.1–9.4</t>
  </si>
  <si>
    <t>933</t>
  </si>
  <si>
    <t>5.5</t>
  </si>
  <si>
    <t>5.2–5.9</t>
  </si>
  <si>
    <t>727</t>
  </si>
  <si>
    <t>206</t>
  </si>
  <si>
    <t>1.9–2.5</t>
  </si>
  <si>
    <t xml:space="preserve">  Esophagus – adenocarcinoma</t>
  </si>
  <si>
    <t>525</t>
  </si>
  <si>
    <t>2.9–3.4</t>
  </si>
  <si>
    <t>5.8</t>
  </si>
  <si>
    <t>5.3–6.4</t>
  </si>
  <si>
    <t>73</t>
  </si>
  <si>
    <t>0.8</t>
  </si>
  <si>
    <t>0.6–1.0</t>
  </si>
  <si>
    <t xml:space="preserve">  Esophagus – squamous cell carcinoma</t>
  </si>
  <si>
    <t>285</t>
  </si>
  <si>
    <t>1.7</t>
  </si>
  <si>
    <t>1.5–1.9</t>
  </si>
  <si>
    <t>187</t>
  </si>
  <si>
    <t>2.0–2.7</t>
  </si>
  <si>
    <t>98</t>
  </si>
  <si>
    <t>1.0</t>
  </si>
  <si>
    <t>1,346</t>
  </si>
  <si>
    <t>8.0</t>
  </si>
  <si>
    <t>7.6–8.4</t>
  </si>
  <si>
    <t>914</t>
  </si>
  <si>
    <t>11.7</t>
  </si>
  <si>
    <t>10.9–12.5</t>
  </si>
  <si>
    <t>432</t>
  </si>
  <si>
    <t>4.8</t>
  </si>
  <si>
    <t>4.3–5.2</t>
  </si>
  <si>
    <t>2,347</t>
  </si>
  <si>
    <t>14.0</t>
  </si>
  <si>
    <t>13.4–14.6</t>
  </si>
  <si>
    <t>1,242</t>
  </si>
  <si>
    <t>16.2</t>
  </si>
  <si>
    <t>15.3–17.1</t>
  </si>
  <si>
    <t>1,105</t>
  </si>
  <si>
    <t>11.4–12.9</t>
  </si>
  <si>
    <t>1,556</t>
  </si>
  <si>
    <t>9.4</t>
  </si>
  <si>
    <t>8.9–9.9</t>
  </si>
  <si>
    <t>1,015</t>
  </si>
  <si>
    <t>13.3</t>
  </si>
  <si>
    <t>12.5–14.2</t>
  </si>
  <si>
    <t>541</t>
  </si>
  <si>
    <t>6.1</t>
  </si>
  <si>
    <t>5.6–6.6</t>
  </si>
  <si>
    <t>394</t>
  </si>
  <si>
    <t>2.3</t>
  </si>
  <si>
    <t>2.1–2.6</t>
  </si>
  <si>
    <t>330</t>
  </si>
  <si>
    <t>4.2</t>
  </si>
  <si>
    <t>3.8–4.7</t>
  </si>
  <si>
    <t>64</t>
  </si>
  <si>
    <t>0.7</t>
  </si>
  <si>
    <t>1,914</t>
  </si>
  <si>
    <t>11.8</t>
  </si>
  <si>
    <t>11.3–12.4</t>
  </si>
  <si>
    <t>1,349</t>
  </si>
  <si>
    <t>17.6</t>
  </si>
  <si>
    <t>16.7–18.6</t>
  </si>
  <si>
    <t>565</t>
  </si>
  <si>
    <t>6.5</t>
  </si>
  <si>
    <t>6.0–7.1</t>
  </si>
  <si>
    <t xml:space="preserve">  Lip and oral cavity</t>
  </si>
  <si>
    <t>876</t>
  </si>
  <si>
    <t>5.4</t>
  </si>
  <si>
    <t>5.0–5.8</t>
  </si>
  <si>
    <t>543</t>
  </si>
  <si>
    <t>6.6–7.8</t>
  </si>
  <si>
    <t>333</t>
  </si>
  <si>
    <t>3.4–4.2</t>
  </si>
  <si>
    <t xml:space="preserve">  Hypopharynx</t>
  </si>
  <si>
    <t>101</t>
  </si>
  <si>
    <t>0.6</t>
  </si>
  <si>
    <t>0.5–0.7</t>
  </si>
  <si>
    <t>80</t>
  </si>
  <si>
    <t>21</t>
  </si>
  <si>
    <t>0.2</t>
  </si>
  <si>
    <t>0.1–0.4</t>
  </si>
  <si>
    <t xml:space="preserve">  Nasopharynx</t>
  </si>
  <si>
    <t>116</t>
  </si>
  <si>
    <t>0.6–0.9</t>
  </si>
  <si>
    <t>76</t>
  </si>
  <si>
    <t>40</t>
  </si>
  <si>
    <t>0.5</t>
  </si>
  <si>
    <t>0.4–0.7</t>
  </si>
  <si>
    <t xml:space="preserve">  Oropharynx</t>
  </si>
  <si>
    <t>749</t>
  </si>
  <si>
    <t>4.6</t>
  </si>
  <si>
    <t>4.3–5.0</t>
  </si>
  <si>
    <t>605</t>
  </si>
  <si>
    <t>7.8</t>
  </si>
  <si>
    <t>7.2–8.5</t>
  </si>
  <si>
    <t>144</t>
  </si>
  <si>
    <t>1.4–2.0</t>
  </si>
  <si>
    <t>2,406</t>
  </si>
  <si>
    <t>15.6–16.9</t>
  </si>
  <si>
    <t>650</t>
  </si>
  <si>
    <t>9.0</t>
  </si>
  <si>
    <t>8.3–9.7</t>
  </si>
  <si>
    <t>1,756</t>
  </si>
  <si>
    <t>23.3</t>
  </si>
  <si>
    <t>22.2–24.4</t>
  </si>
  <si>
    <t xml:space="preserve">  Thyroid – anaplastic</t>
  </si>
  <si>
    <t>22</t>
  </si>
  <si>
    <t>0.1</t>
  </si>
  <si>
    <t>0.1–0.2</t>
  </si>
  <si>
    <t>10</t>
  </si>
  <si>
    <t>0.1–0.3</t>
  </si>
  <si>
    <t>12</t>
  </si>
  <si>
    <t xml:space="preserve">  Thyroid – follicular</t>
  </si>
  <si>
    <t>83</t>
  </si>
  <si>
    <t>24</t>
  </si>
  <si>
    <t>0.3</t>
  </si>
  <si>
    <t>0.2–0.5</t>
  </si>
  <si>
    <t>59</t>
  </si>
  <si>
    <t xml:space="preserve">  Thyroid – medullary</t>
  </si>
  <si>
    <t>25</t>
  </si>
  <si>
    <t>16</t>
  </si>
  <si>
    <t>9</t>
  </si>
  <si>
    <t xml:space="preserve">  Thyroid – papillary</t>
  </si>
  <si>
    <t>2,200</t>
  </si>
  <si>
    <t>14.9</t>
  </si>
  <si>
    <t>14.3–15.6</t>
  </si>
  <si>
    <t>574</t>
  </si>
  <si>
    <t>7.9</t>
  </si>
  <si>
    <t>7.3–8.6</t>
  </si>
  <si>
    <t>1,626</t>
  </si>
  <si>
    <t>21.7</t>
  </si>
  <si>
    <t>20.7–22.8</t>
  </si>
  <si>
    <t>2,336</t>
  </si>
  <si>
    <t>14.3</t>
  </si>
  <si>
    <t>13.7–14.9</t>
  </si>
  <si>
    <t>1,411</t>
  </si>
  <si>
    <t>18.6</t>
  </si>
  <si>
    <t>17.6–19.6</t>
  </si>
  <si>
    <t>925</t>
  </si>
  <si>
    <t>10.8</t>
  </si>
  <si>
    <t>10.1–11.5</t>
  </si>
  <si>
    <t xml:space="preserve">  Acute lymphocytic leukemia</t>
  </si>
  <si>
    <t>232</t>
  </si>
  <si>
    <t>1.6</t>
  </si>
  <si>
    <t>1.4–1.8</t>
  </si>
  <si>
    <t>113</t>
  </si>
  <si>
    <t>1.3–1.9</t>
  </si>
  <si>
    <t>119</t>
  </si>
  <si>
    <t xml:space="preserve">  Acute monocytic leukemia</t>
  </si>
  <si>
    <t>19</t>
  </si>
  <si>
    <t>0.0–0.2</t>
  </si>
  <si>
    <t xml:space="preserve">  Acute myeloid leukemia</t>
  </si>
  <si>
    <t>760</t>
  </si>
  <si>
    <t>431</t>
  </si>
  <si>
    <t>5.6</t>
  </si>
  <si>
    <t>5.1–6.2</t>
  </si>
  <si>
    <t>329</t>
  </si>
  <si>
    <t>3.8</t>
  </si>
  <si>
    <t xml:space="preserve">  Chronic lymphocytic leukemia</t>
  </si>
  <si>
    <t>780</t>
  </si>
  <si>
    <t>4.7</t>
  </si>
  <si>
    <t>512</t>
  </si>
  <si>
    <t>6.7</t>
  </si>
  <si>
    <t>6.1–7.3</t>
  </si>
  <si>
    <t>268</t>
  </si>
  <si>
    <t>3.0</t>
  </si>
  <si>
    <t>2.6–3.4</t>
  </si>
  <si>
    <t xml:space="preserve">  Chronic myeloid leukemia</t>
  </si>
  <si>
    <t>340</t>
  </si>
  <si>
    <t>2.1</t>
  </si>
  <si>
    <t>1.9–2.3</t>
  </si>
  <si>
    <t>218</t>
  </si>
  <si>
    <t>2.9</t>
  </si>
  <si>
    <t>2.5–3.3</t>
  </si>
  <si>
    <t>122</t>
  </si>
  <si>
    <t>Lymphoma</t>
  </si>
  <si>
    <t>4,460</t>
  </si>
  <si>
    <t>27.4</t>
  </si>
  <si>
    <t>26.6–28.2</t>
  </si>
  <si>
    <t>2,503</t>
  </si>
  <si>
    <t>32.9</t>
  </si>
  <si>
    <t>31.6–34.2</t>
  </si>
  <si>
    <t>1,957</t>
  </si>
  <si>
    <t>22.8</t>
  </si>
  <si>
    <t>21.8–23.8</t>
  </si>
  <si>
    <t xml:space="preserve">  Hodgkin lymphoma</t>
  </si>
  <si>
    <t>439</t>
  </si>
  <si>
    <t>2.7–3.2</t>
  </si>
  <si>
    <t>236</t>
  </si>
  <si>
    <t>203</t>
  </si>
  <si>
    <t>2.7</t>
  </si>
  <si>
    <t>2.3–3.1</t>
  </si>
  <si>
    <t xml:space="preserve">  Non-Hodgkin lymphoma</t>
  </si>
  <si>
    <t>4,021</t>
  </si>
  <si>
    <t>24.5</t>
  </si>
  <si>
    <t>23.7–25.3</t>
  </si>
  <si>
    <t>2,267</t>
  </si>
  <si>
    <t>29.7</t>
  </si>
  <si>
    <t>28.5–31.0</t>
  </si>
  <si>
    <t>1,754</t>
  </si>
  <si>
    <t>20.1</t>
  </si>
  <si>
    <t>19.1–21.1</t>
  </si>
  <si>
    <t xml:space="preserve">    Non-Hodgkin lymphoma – extranodal</t>
  </si>
  <si>
    <t>2,070</t>
  </si>
  <si>
    <t>12.6</t>
  </si>
  <si>
    <t>12.0–13.1</t>
  </si>
  <si>
    <t>1,183</t>
  </si>
  <si>
    <t>15.6</t>
  </si>
  <si>
    <t>14.7–16.5</t>
  </si>
  <si>
    <t>887</t>
  </si>
  <si>
    <t>10.1</t>
  </si>
  <si>
    <t>9.4–10.8</t>
  </si>
  <si>
    <t xml:space="preserve">    Non-Hodgkin lymphoma – nodal</t>
  </si>
  <si>
    <t>1,951</t>
  </si>
  <si>
    <t>11.9</t>
  </si>
  <si>
    <t>11.4–12.4</t>
  </si>
  <si>
    <t>1,084</t>
  </si>
  <si>
    <t>14.1</t>
  </si>
  <si>
    <t>13.3–15.0</t>
  </si>
  <si>
    <t>867</t>
  </si>
  <si>
    <t>1,356</t>
  </si>
  <si>
    <t>7.7–8.5</t>
  </si>
  <si>
    <t>738</t>
  </si>
  <si>
    <t>9.6</t>
  </si>
  <si>
    <t>9.0–10.4</t>
  </si>
  <si>
    <t>618</t>
  </si>
  <si>
    <t>6.8</t>
  </si>
  <si>
    <t>6.3–7.4</t>
  </si>
  <si>
    <t>Melanoma of the skin</t>
  </si>
  <si>
    <t>3,445</t>
  </si>
  <si>
    <t>21.1</t>
  </si>
  <si>
    <t>20.4–21.9</t>
  </si>
  <si>
    <t>2,009</t>
  </si>
  <si>
    <t>26.5</t>
  </si>
  <si>
    <t>25.3–27.7</t>
  </si>
  <si>
    <t>1,436</t>
  </si>
  <si>
    <t>16.8</t>
  </si>
  <si>
    <t>16.0–17.7</t>
  </si>
  <si>
    <t>Melanoma (non-cutaneous)</t>
  </si>
  <si>
    <t>184</t>
  </si>
  <si>
    <t>1.2</t>
  </si>
  <si>
    <t>1.0–1.3</t>
  </si>
  <si>
    <t>90</t>
  </si>
  <si>
    <t>1.0–1.5</t>
  </si>
  <si>
    <t>94</t>
  </si>
  <si>
    <t>0.9–1.4</t>
  </si>
  <si>
    <t xml:space="preserve">  Melanoma – mucosal</t>
  </si>
  <si>
    <t>58</t>
  </si>
  <si>
    <t>0.4</t>
  </si>
  <si>
    <t>0.3–0.5</t>
  </si>
  <si>
    <t>36</t>
  </si>
  <si>
    <t>0.3–0.6</t>
  </si>
  <si>
    <t xml:space="preserve">  Melanoma – ocular</t>
  </si>
  <si>
    <t>126</t>
  </si>
  <si>
    <t>0.7–1.0</t>
  </si>
  <si>
    <t>68</t>
  </si>
  <si>
    <t>0.9</t>
  </si>
  <si>
    <t>0.7–1.2</t>
  </si>
  <si>
    <t>0.5–0.9</t>
  </si>
  <si>
    <t>10,051</t>
  </si>
  <si>
    <t>58.6</t>
  </si>
  <si>
    <t>57.5–59.8</t>
  </si>
  <si>
    <t>5,003</t>
  </si>
  <si>
    <t>63.4</t>
  </si>
  <si>
    <t>61.6–65.2</t>
  </si>
  <si>
    <t>5,048</t>
  </si>
  <si>
    <t>55.3</t>
  </si>
  <si>
    <t>53.7–56.8</t>
  </si>
  <si>
    <t xml:space="preserve">  Lung – adenocarcinoma</t>
  </si>
  <si>
    <t>3,584</t>
  </si>
  <si>
    <t>20.4–21.8</t>
  </si>
  <si>
    <t>1,683</t>
  </si>
  <si>
    <t>21.3</t>
  </si>
  <si>
    <t>20.3–22.3</t>
  </si>
  <si>
    <t>1,901</t>
  </si>
  <si>
    <t>21.2</t>
  </si>
  <si>
    <t>20.2–22.2</t>
  </si>
  <si>
    <t xml:space="preserve">  Lung – large cell</t>
  </si>
  <si>
    <t>123</t>
  </si>
  <si>
    <t>61</t>
  </si>
  <si>
    <t>62</t>
  </si>
  <si>
    <t xml:space="preserve">  Lung – small cell</t>
  </si>
  <si>
    <t>915</t>
  </si>
  <si>
    <t>5.3</t>
  </si>
  <si>
    <t>5.0–5.7</t>
  </si>
  <si>
    <t>463</t>
  </si>
  <si>
    <t>5.3–6.3</t>
  </si>
  <si>
    <t>4.6–5.5</t>
  </si>
  <si>
    <t xml:space="preserve">  Lung – squamous cell</t>
  </si>
  <si>
    <t>1,605</t>
  </si>
  <si>
    <t>9.2</t>
  </si>
  <si>
    <t>8.8–9.7</t>
  </si>
  <si>
    <t>992</t>
  </si>
  <si>
    <t>11.6–13.1</t>
  </si>
  <si>
    <t>613</t>
  </si>
  <si>
    <t>6.6</t>
  </si>
  <si>
    <t>6.1–7.1</t>
  </si>
  <si>
    <t>3,872</t>
  </si>
  <si>
    <t>22.0–23.5</t>
  </si>
  <si>
    <t>2,913</t>
  </si>
  <si>
    <t>37.8</t>
  </si>
  <si>
    <t>36.4–39.2</t>
  </si>
  <si>
    <t>959</t>
  </si>
  <si>
    <t>10.5</t>
  </si>
  <si>
    <t>9.8–11.1</t>
  </si>
  <si>
    <t>2,387</t>
  </si>
  <si>
    <t>14.3–15.5</t>
  </si>
  <si>
    <t>1,617</t>
  </si>
  <si>
    <t>20.3–22.4</t>
  </si>
  <si>
    <t>770</t>
  </si>
  <si>
    <t>9.1</t>
  </si>
  <si>
    <t>8.5–9.8</t>
  </si>
  <si>
    <t>CI means confidence interval; n/a means not applicable</t>
  </si>
  <si>
    <r>
      <t>·</t>
    </r>
    <r>
      <rPr>
        <sz val="7"/>
        <color theme="1"/>
        <rFont val="Times New Roman"/>
        <family val="1"/>
      </rPr>
      <t xml:space="preserve">         </t>
    </r>
    <r>
      <rPr>
        <sz val="12"/>
        <color theme="1"/>
        <rFont val="Calibri"/>
        <family val="2"/>
        <scheme val="minor"/>
      </rPr>
      <t>Only selected anatomical subsites and histological subtypes of major cancers are shown. As a result, counts for the subsites and subtypes shown may not add up to the total for each cancer.</t>
    </r>
  </si>
  <si>
    <r>
      <rPr>
        <b/>
        <sz val="12"/>
        <color theme="1"/>
        <rFont val="Calibri"/>
        <family val="2"/>
        <scheme val="minor"/>
      </rPr>
      <t>Table 2.5</t>
    </r>
    <r>
      <rPr>
        <sz val="12"/>
        <color theme="1"/>
        <rFont val="Calibri"/>
        <family val="2"/>
        <scheme val="minor"/>
      </rPr>
      <t xml:space="preserve"> Median age at diagnosis by cancer type and binary sex, Ontario, 2018 to 2020</t>
    </r>
  </si>
  <si>
    <r>
      <t xml:space="preserve">Males and females combined 
–
</t>
    </r>
    <r>
      <rPr>
        <sz val="12"/>
        <color theme="1"/>
        <rFont val="Calibri"/>
        <family val="2"/>
        <scheme val="minor"/>
      </rPr>
      <t>Age (years)</t>
    </r>
  </si>
  <si>
    <r>
      <rPr>
        <b/>
        <sz val="12"/>
        <color theme="1"/>
        <rFont val="Calibri"/>
        <family val="2"/>
        <scheme val="minor"/>
      </rPr>
      <t xml:space="preserve">Males 
–
</t>
    </r>
    <r>
      <rPr>
        <sz val="12"/>
        <color theme="1"/>
        <rFont val="Calibri"/>
        <family val="2"/>
        <scheme val="minor"/>
      </rPr>
      <t>Age (years)</t>
    </r>
  </si>
  <si>
    <r>
      <rPr>
        <b/>
        <sz val="12"/>
        <color theme="1"/>
        <rFont val="Calibri"/>
        <family val="2"/>
        <scheme val="minor"/>
      </rPr>
      <t xml:space="preserve">Females 
–
</t>
    </r>
    <r>
      <rPr>
        <sz val="12"/>
        <color theme="1"/>
        <rFont val="Calibri"/>
        <family val="2"/>
        <scheme val="minor"/>
      </rPr>
      <t>Age (years)</t>
    </r>
  </si>
  <si>
    <r>
      <t xml:space="preserve">Table 2.S1 </t>
    </r>
    <r>
      <rPr>
        <sz val="12"/>
        <color rgb="FF000000"/>
        <rFont val="Calibri"/>
        <family val="2"/>
        <scheme val="minor"/>
      </rPr>
      <t>Childhood cancer incidence counts and rates, by cancer type, ages zero to 14 years, Ontario, 2018 to 2022</t>
    </r>
  </si>
  <si>
    <t>New cases</t>
  </si>
  <si>
    <t>% of cases</t>
  </si>
  <si>
    <t>Age-specific rate</t>
  </si>
  <si>
    <t>ASIR</t>
  </si>
  <si>
    <t>ASIR 95% CI</t>
  </si>
  <si>
    <t>All cancers combined</t>
  </si>
  <si>
    <t>161.5–183.2</t>
  </si>
  <si>
    <t>Leukemias, myeloproliferative diseases, and myelodysplastic diseases</t>
  </si>
  <si>
    <t>50.4–62.8</t>
  </si>
  <si>
    <t>Lymphomas and reticuloendothelial neoplasms</t>
  </si>
  <si>
    <t>17.7–25.3</t>
  </si>
  <si>
    <t>CNS and miscellaneous intracranial and intraspinal neoplasms</t>
  </si>
  <si>
    <t>36.5–47.1</t>
  </si>
  <si>
    <t>Neuroblastoma and other peripheral nervous system tumours</t>
  </si>
  <si>
    <t>8.5–14.0</t>
  </si>
  <si>
    <t>Retinoblastoma</t>
  </si>
  <si>
    <t>2.4–5.7</t>
  </si>
  <si>
    <t>Renal tumours</t>
  </si>
  <si>
    <t>6.0–10.7</t>
  </si>
  <si>
    <t>Hepatic tumours</t>
  </si>
  <si>
    <t>2.8–6.3</t>
  </si>
  <si>
    <t>Malignant bone tumours</t>
  </si>
  <si>
    <t>4.3–8.5</t>
  </si>
  <si>
    <t>Soft tissue and other extraosseous sarcomas</t>
  </si>
  <si>
    <t>7.0–12.1</t>
  </si>
  <si>
    <t>Germ cell tumours, trophoblastic tumours, and neoplasms of gonads</t>
  </si>
  <si>
    <t>4.3–8.4</t>
  </si>
  <si>
    <t>Other and unspecified malignant neoplasms</t>
  </si>
  <si>
    <t>3.5–7.3</t>
  </si>
  <si>
    <r>
      <t>·</t>
    </r>
    <r>
      <rPr>
        <sz val="7"/>
        <color theme="1"/>
        <rFont val="Times New Roman"/>
        <family val="1"/>
      </rPr>
      <t xml:space="preserve">         </t>
    </r>
    <r>
      <rPr>
        <sz val="12"/>
        <color theme="1"/>
        <rFont val="Calibri"/>
        <family val="2"/>
        <scheme val="minor"/>
      </rPr>
      <t>ASIR means age-standardized incidence rate</t>
    </r>
  </si>
  <si>
    <r>
      <t>·</t>
    </r>
    <r>
      <rPr>
        <sz val="7"/>
        <color theme="1"/>
        <rFont val="Times New Roman"/>
        <family val="1"/>
      </rPr>
      <t xml:space="preserve">         </t>
    </r>
    <r>
      <rPr>
        <sz val="12"/>
        <color theme="1"/>
        <rFont val="Calibri"/>
        <family val="2"/>
        <scheme val="minor"/>
      </rPr>
      <t>CI means confidence interval</t>
    </r>
  </si>
  <si>
    <r>
      <t>·</t>
    </r>
    <r>
      <rPr>
        <sz val="7"/>
        <color theme="1"/>
        <rFont val="Times New Roman"/>
        <family val="1"/>
      </rPr>
      <t xml:space="preserve">         </t>
    </r>
    <r>
      <rPr>
        <sz val="12"/>
        <color theme="1"/>
        <rFont val="Calibri"/>
        <family val="2"/>
        <scheme val="minor"/>
      </rPr>
      <t>CNS means central nervous system</t>
    </r>
  </si>
  <si>
    <r>
      <t>·</t>
    </r>
    <r>
      <rPr>
        <sz val="7"/>
        <color theme="1"/>
        <rFont val="Times New Roman"/>
        <family val="1"/>
      </rPr>
      <t xml:space="preserve">         </t>
    </r>
    <r>
      <rPr>
        <sz val="12"/>
        <color theme="1"/>
        <rFont val="Calibri"/>
        <family val="2"/>
        <scheme val="minor"/>
      </rPr>
      <t>Rates are per 1,000,000.</t>
    </r>
  </si>
  <si>
    <r>
      <t>·</t>
    </r>
    <r>
      <rPr>
        <sz val="7"/>
        <color theme="1"/>
        <rFont val="Times New Roman"/>
        <family val="1"/>
      </rPr>
      <t xml:space="preserve">         </t>
    </r>
    <r>
      <rPr>
        <sz val="12"/>
        <color theme="1"/>
        <rFont val="Calibri"/>
        <family val="2"/>
        <scheme val="minor"/>
      </rPr>
      <t>The Pediatric Oncology Group of Ontario Networked Information System (POGONIS) classifies childhood cancer according to the International Classification of Childhood Cancer, third edition, which has 12 main diagnostic groups.</t>
    </r>
  </si>
  <si>
    <r>
      <t>·</t>
    </r>
    <r>
      <rPr>
        <sz val="7"/>
        <color theme="1"/>
        <rFont val="Times New Roman"/>
        <family val="1"/>
      </rPr>
      <t xml:space="preserve">         </t>
    </r>
    <r>
      <rPr>
        <sz val="12"/>
        <color theme="1"/>
        <rFont val="Calibri"/>
        <family val="2"/>
        <scheme val="minor"/>
      </rPr>
      <t>Childhood cancer incidence is reported over a five-year period due to variations in annual incidence and potential for small cell disclosure.</t>
    </r>
  </si>
  <si>
    <r>
      <t>Analysis by:</t>
    </r>
    <r>
      <rPr>
        <sz val="12"/>
        <color theme="1"/>
        <rFont val="Calibri"/>
        <family val="2"/>
        <scheme val="minor"/>
      </rPr>
      <t xml:space="preserve"> Health Analytics, Pediatric Oncology Group of Ontario</t>
    </r>
  </si>
  <si>
    <r>
      <t>Data source:</t>
    </r>
    <r>
      <rPr>
        <sz val="12"/>
        <color theme="1"/>
        <rFont val="Calibri"/>
        <family val="2"/>
        <scheme val="minor"/>
      </rPr>
      <t xml:space="preserve"> POGONIS (May 11, 2023), Pediatric Oncology Group of Ontario</t>
    </r>
  </si>
  <si>
    <r>
      <rPr>
        <b/>
        <sz val="12"/>
        <rFont val="Calibri"/>
        <family val="2"/>
        <scheme val="minor"/>
      </rPr>
      <t>Table 2.6</t>
    </r>
    <r>
      <rPr>
        <sz val="12"/>
        <rFont val="Calibri"/>
        <family val="2"/>
        <scheme val="minor"/>
      </rPr>
      <t xml:space="preserve"> Incidence counts and rates by cancer type and age group, Ontario, 2020</t>
    </r>
  </si>
  <si>
    <r>
      <t xml:space="preserve">Ages 0 to 39
</t>
    </r>
    <r>
      <rPr>
        <sz val="12"/>
        <rFont val="Calibri"/>
        <family val="2"/>
      </rPr>
      <t>–</t>
    </r>
    <r>
      <rPr>
        <b/>
        <sz val="12"/>
        <rFont val="Calibri"/>
        <family val="2"/>
      </rPr>
      <t xml:space="preserve">
</t>
    </r>
    <r>
      <rPr>
        <sz val="12"/>
        <rFont val="Calibri"/>
        <family val="2"/>
        <scheme val="minor"/>
      </rPr>
      <t>new cases</t>
    </r>
  </si>
  <si>
    <r>
      <t xml:space="preserve">Ages 0 to 39
</t>
    </r>
    <r>
      <rPr>
        <sz val="12"/>
        <rFont val="Calibri"/>
        <family val="2"/>
        <scheme val="minor"/>
      </rPr>
      <t>–</t>
    </r>
    <r>
      <rPr>
        <b/>
        <sz val="12"/>
        <rFont val="Calibri"/>
        <family val="2"/>
        <scheme val="minor"/>
      </rPr>
      <t xml:space="preserve">
</t>
    </r>
    <r>
      <rPr>
        <sz val="12"/>
        <rFont val="Calibri"/>
        <family val="2"/>
        <scheme val="minor"/>
      </rPr>
      <t>age-specific rate</t>
    </r>
  </si>
  <si>
    <r>
      <t xml:space="preserve">Ages 0 to 39
</t>
    </r>
    <r>
      <rPr>
        <sz val="12"/>
        <rFont val="Calibri"/>
        <family val="2"/>
        <scheme val="minor"/>
      </rPr>
      <t>–</t>
    </r>
    <r>
      <rPr>
        <b/>
        <sz val="12"/>
        <rFont val="Calibri"/>
        <family val="2"/>
        <scheme val="minor"/>
      </rPr>
      <t xml:space="preserve">
</t>
    </r>
    <r>
      <rPr>
        <sz val="12"/>
        <rFont val="Calibri"/>
        <family val="2"/>
        <scheme val="minor"/>
      </rPr>
      <t>95 % CI</t>
    </r>
  </si>
  <si>
    <r>
      <t xml:space="preserve">Ages 40 to 59
</t>
    </r>
    <r>
      <rPr>
        <sz val="12"/>
        <rFont val="Calibri"/>
        <family val="2"/>
        <scheme val="minor"/>
      </rPr>
      <t>–</t>
    </r>
    <r>
      <rPr>
        <b/>
        <sz val="12"/>
        <rFont val="Calibri"/>
        <family val="2"/>
        <scheme val="minor"/>
      </rPr>
      <t xml:space="preserve">
</t>
    </r>
    <r>
      <rPr>
        <sz val="12"/>
        <rFont val="Calibri"/>
        <family val="2"/>
        <scheme val="minor"/>
      </rPr>
      <t>new cases</t>
    </r>
  </si>
  <si>
    <r>
      <t xml:space="preserve">Ages 40 to 59
</t>
    </r>
    <r>
      <rPr>
        <sz val="12"/>
        <rFont val="Calibri"/>
        <family val="2"/>
        <scheme val="minor"/>
      </rPr>
      <t>–</t>
    </r>
    <r>
      <rPr>
        <b/>
        <sz val="12"/>
        <rFont val="Calibri"/>
        <family val="2"/>
        <scheme val="minor"/>
      </rPr>
      <t xml:space="preserve">
</t>
    </r>
    <r>
      <rPr>
        <sz val="12"/>
        <rFont val="Calibri"/>
        <family val="2"/>
        <scheme val="minor"/>
      </rPr>
      <t>age-specific rate</t>
    </r>
  </si>
  <si>
    <r>
      <t xml:space="preserve">Ages 40 to 59
</t>
    </r>
    <r>
      <rPr>
        <sz val="12"/>
        <rFont val="Calibri"/>
        <family val="2"/>
        <scheme val="minor"/>
      </rPr>
      <t>–
95 % CI</t>
    </r>
  </si>
  <si>
    <r>
      <t xml:space="preserve">Ages 60 to 79
</t>
    </r>
    <r>
      <rPr>
        <sz val="12"/>
        <rFont val="Calibri"/>
        <family val="2"/>
        <scheme val="minor"/>
      </rPr>
      <t>–
new cases</t>
    </r>
  </si>
  <si>
    <r>
      <t xml:space="preserve">Ages 60 to 79
</t>
    </r>
    <r>
      <rPr>
        <sz val="12"/>
        <rFont val="Calibri"/>
        <family val="2"/>
        <scheme val="minor"/>
      </rPr>
      <t>–
age-specific rate</t>
    </r>
  </si>
  <si>
    <r>
      <t xml:space="preserve">Ages 60 to 79
</t>
    </r>
    <r>
      <rPr>
        <sz val="12"/>
        <rFont val="Calibri"/>
        <family val="2"/>
        <scheme val="minor"/>
      </rPr>
      <t>–
95 % CI</t>
    </r>
  </si>
  <si>
    <r>
      <t xml:space="preserve">Age 80 and older
</t>
    </r>
    <r>
      <rPr>
        <sz val="12"/>
        <rFont val="Calibri"/>
        <family val="2"/>
        <scheme val="minor"/>
      </rPr>
      <t>–
new cases</t>
    </r>
  </si>
  <si>
    <r>
      <t xml:space="preserve">Age 80 and older
</t>
    </r>
    <r>
      <rPr>
        <sz val="12"/>
        <rFont val="Calibri"/>
        <family val="2"/>
        <scheme val="minor"/>
      </rPr>
      <t>–
age-specific rate</t>
    </r>
  </si>
  <si>
    <r>
      <t xml:space="preserve">Age 80 and older
</t>
    </r>
    <r>
      <rPr>
        <sz val="12"/>
        <rFont val="Calibri"/>
        <family val="2"/>
        <scheme val="minor"/>
      </rPr>
      <t>–
95 % CI</t>
    </r>
  </si>
  <si>
    <t>52 – 55.4</t>
  </si>
  <si>
    <t>435.2 – 448.4</t>
  </si>
  <si>
    <t>1448.5 – 1476.4</t>
  </si>
  <si>
    <t>2269.1 – 2342.5</t>
  </si>
  <si>
    <t>Brain and other nervous system – malignant*</t>
  </si>
  <si>
    <t>2.6 – 3.4</t>
  </si>
  <si>
    <t>6.6 – 8.3</t>
  </si>
  <si>
    <t>16.9 – 20.0</t>
  </si>
  <si>
    <t>20.6 – 28.3</t>
  </si>
  <si>
    <t>0.3 – 0.7</t>
  </si>
  <si>
    <t>3.8 – 5.2</t>
  </si>
  <si>
    <t>11.9 – 14.6</t>
  </si>
  <si>
    <t>7.9 – 12.9</t>
  </si>
  <si>
    <t>1.4 – 2.0</t>
  </si>
  <si>
    <t>1.4 – 2.3</t>
  </si>
  <si>
    <t>1.9 – 3.0</t>
  </si>
  <si>
    <t>0.6 – 2.6</t>
  </si>
  <si>
    <t>Brain and other nervous system – non–malignant*</t>
  </si>
  <si>
    <t>3.7 – 4.7</t>
  </si>
  <si>
    <t>14.2 – 16.7</t>
  </si>
  <si>
    <t>27.8 – 31.8</t>
  </si>
  <si>
    <t>48.6 – 60</t>
  </si>
  <si>
    <t>4.4 – 5.9</t>
  </si>
  <si>
    <t>8.5 – 10.8</t>
  </si>
  <si>
    <t>6.8 – 11.5</t>
  </si>
  <si>
    <t>1.2 – 1.7</t>
  </si>
  <si>
    <t>3.6 – 5.0</t>
  </si>
  <si>
    <t>4.9 – 6.7</t>
  </si>
  <si>
    <t>5.5 – 9.8</t>
  </si>
  <si>
    <t>13.1 – 15.6</t>
  </si>
  <si>
    <t>180.3 – 192.4</t>
  </si>
  <si>
    <t>323.3 – 341.7</t>
  </si>
  <si>
    <t>346.3 – 384.3</t>
  </si>
  <si>
    <t>12.1 – 15.5</t>
  </si>
  <si>
    <t>8.2 – 11.4</t>
  </si>
  <si>
    <t>4.5 – 10.0</t>
  </si>
  <si>
    <t>2.3 – 3.5</t>
  </si>
  <si>
    <t>18.7 – 22.8</t>
  </si>
  <si>
    <t>35.3 – 41.6</t>
  </si>
  <si>
    <t>39.7 – 53.4</t>
  </si>
  <si>
    <t>1075†</t>
  </si>
  <si>
    <t>52.9 – 59.7</t>
  </si>
  <si>
    <t>370.6 – 391.2</t>
  </si>
  <si>
    <t>415.4 – 466.2</t>
  </si>
  <si>
    <t>7.4 – 9.3</t>
  </si>
  <si>
    <t>5.2 – 7.5</t>
  </si>
  <si>
    <t xml:space="preserve">20† </t>
  </si>
  <si>
    <t>0.9 – 2.2</t>
  </si>
  <si>
    <t>** – **</t>
  </si>
  <si>
    <t>1.7 – 2.7</t>
  </si>
  <si>
    <t>43.7 – 49.8</t>
  </si>
  <si>
    <t>105.7 – 116.3</t>
  </si>
  <si>
    <t>54.1 – 69.9</t>
  </si>
  <si>
    <t>1.2 – 2.0</t>
  </si>
  <si>
    <t>38.9 – 44.6</t>
  </si>
  <si>
    <t>96.7 – 106.9</t>
  </si>
  <si>
    <t>45.8 – 60.4</t>
  </si>
  <si>
    <t>0.2 – 0.6</t>
  </si>
  <si>
    <t>1.4 – 2.7</t>
  </si>
  <si>
    <t xml:space="preserve">30† </t>
  </si>
  <si>
    <t>1.3 – 2.8</t>
  </si>
  <si>
    <t>2.4 – 3.1</t>
  </si>
  <si>
    <t>40.7 – 44.9</t>
  </si>
  <si>
    <t>134.1 – 142.7</t>
  </si>
  <si>
    <t>308.3 – 335.8</t>
  </si>
  <si>
    <t xml:space="preserve">  Colon excluding rectum*</t>
  </si>
  <si>
    <t>1.2 – 1.8</t>
  </si>
  <si>
    <t>22.9 – 26.1</t>
  </si>
  <si>
    <t>89.8 – 96.9</t>
  </si>
  <si>
    <t>230.3 – 254.2</t>
  </si>
  <si>
    <t>0.6 – 1.0</t>
  </si>
  <si>
    <t>11.4 – 13.7</t>
  </si>
  <si>
    <t>32.1 – 36.4</t>
  </si>
  <si>
    <t>58.0 – 70.3</t>
  </si>
  <si>
    <t xml:space="preserve">    Colon – right sided*</t>
  </si>
  <si>
    <t>0.4 – 0.8</t>
  </si>
  <si>
    <t>9.8 – 11.9</t>
  </si>
  <si>
    <t>52.6 – 58</t>
  </si>
  <si>
    <t>143.7 – 162.7</t>
  </si>
  <si>
    <t>1.0 – 1.6</t>
  </si>
  <si>
    <t>17.0 – 19.7</t>
  </si>
  <si>
    <t>42.5 – 47.4</t>
  </si>
  <si>
    <t>71.7 – 85.3</t>
  </si>
  <si>
    <t>0.1 – 0.4</t>
  </si>
  <si>
    <t>3.7 – 5.1</t>
  </si>
  <si>
    <t>10.9 – 13.5</t>
  </si>
  <si>
    <t>19.2 – 26.7</t>
  </si>
  <si>
    <t>0.8 – 1.3</t>
  </si>
  <si>
    <t>12.8 – 15.1</t>
  </si>
  <si>
    <t>30.7 – 34.9</t>
  </si>
  <si>
    <t>50.0 – 61.6</t>
  </si>
  <si>
    <t>0.1 – 0.2</t>
  </si>
  <si>
    <t>3.4 – 4.7</t>
  </si>
  <si>
    <t>18.3 – 21.5</t>
  </si>
  <si>
    <t>25.1 – 33.5</t>
  </si>
  <si>
    <t xml:space="preserve">95† </t>
  </si>
  <si>
    <t>2.0 – 3.0</t>
  </si>
  <si>
    <t>10.1 – 12.6</t>
  </si>
  <si>
    <t>12.5 – 18.6</t>
  </si>
  <si>
    <t xml:space="preserve">45† </t>
  </si>
  <si>
    <t>0.8 – 1.5</t>
  </si>
  <si>
    <t>5.3 – 7.1</t>
  </si>
  <si>
    <t>6.5 – 11.2</t>
  </si>
  <si>
    <t>0.2 – 0.5</t>
  </si>
  <si>
    <t>4.7 – 6.2</t>
  </si>
  <si>
    <t>26.2 – 30.1</t>
  </si>
  <si>
    <t>40.5 – 50.4</t>
  </si>
  <si>
    <t>9.6 – 11.7</t>
  </si>
  <si>
    <t>43.4 – 48.4</t>
  </si>
  <si>
    <t>80.7 – 95.1</t>
  </si>
  <si>
    <t>0.3 – 0.6</t>
  </si>
  <si>
    <t>7.2 – 9.0</t>
  </si>
  <si>
    <t>26 – 29.9</t>
  </si>
  <si>
    <t>55.5 – 67.6</t>
  </si>
  <si>
    <t xml:space="preserve">80† </t>
  </si>
  <si>
    <t>1.6 – 2.6</t>
  </si>
  <si>
    <t>7.5 – 9.7</t>
  </si>
  <si>
    <t>7.1 – 11.9</t>
  </si>
  <si>
    <t>12.7 – 15.1</t>
  </si>
  <si>
    <t>34.8 – 39.3</t>
  </si>
  <si>
    <t>32.6 – 42.1</t>
  </si>
  <si>
    <t>20†</t>
  </si>
  <si>
    <t>0.3 – 0.8</t>
  </si>
  <si>
    <t>1.9 – 3.1</t>
  </si>
  <si>
    <t>0.8 – 3.0</t>
  </si>
  <si>
    <t>4.5 – 6</t>
  </si>
  <si>
    <t>15.1 – 18.1</t>
  </si>
  <si>
    <t>20.9 – 28.6</t>
  </si>
  <si>
    <t>1 – 1.7</t>
  </si>
  <si>
    <t>1.0 – 2.0</t>
  </si>
  <si>
    <t>0.4 – 2.2</t>
  </si>
  <si>
    <t>250†</t>
  </si>
  <si>
    <t>5.6 – 7.3</t>
  </si>
  <si>
    <t>13.7 – 16.6</t>
  </si>
  <si>
    <t>6.1 – 10.7</t>
  </si>
  <si>
    <t>7.2 – 8.5</t>
  </si>
  <si>
    <t>25.1 – 28.4</t>
  </si>
  <si>
    <t>22.6 – 26.2</t>
  </si>
  <si>
    <t>10.7 – 16.4</t>
  </si>
  <si>
    <t>0.1 – 0.5</t>
  </si>
  <si>
    <t>0.1 – 0.3</t>
  </si>
  <si>
    <t>0.7 – 1.3</t>
  </si>
  <si>
    <t>0.6 – 1.4</t>
  </si>
  <si>
    <t>0.5 – 2.4</t>
  </si>
  <si>
    <t>0.2 – 0.7</t>
  </si>
  <si>
    <t>6.8 – 8.1</t>
  </si>
  <si>
    <t>23.2 – 26.4</t>
  </si>
  <si>
    <t>20.3 – 23.8</t>
  </si>
  <si>
    <t>6.3 – 10.8</t>
  </si>
  <si>
    <t>Leukemia*</t>
  </si>
  <si>
    <t>3.3 – 4.2</t>
  </si>
  <si>
    <t>9.4 – 11.5</t>
  </si>
  <si>
    <t>35.9 – 40.4</t>
  </si>
  <si>
    <t>76.8 – 90.9</t>
  </si>
  <si>
    <t>1.8 – 2.4</t>
  </si>
  <si>
    <t>0.5 – 1.1</t>
  </si>
  <si>
    <t xml:space="preserve">  Acute myeloid leukemia*</t>
  </si>
  <si>
    <t>2.8 – 4</t>
  </si>
  <si>
    <t>11.8 – 14.5</t>
  </si>
  <si>
    <t>24.5 – 32.8</t>
  </si>
  <si>
    <t>0.0 – 0.2</t>
  </si>
  <si>
    <t>2.7 – 3.9</t>
  </si>
  <si>
    <t>14.0 – 16.9</t>
  </si>
  <si>
    <t>25.8 – 34.3</t>
  </si>
  <si>
    <t xml:space="preserve">  Chronic myeloid leukemia*</t>
  </si>
  <si>
    <t>1.3 – 2.2</t>
  </si>
  <si>
    <t>4.7 – 6.4</t>
  </si>
  <si>
    <t>9.7 – 15.2</t>
  </si>
  <si>
    <t>Lymphoma*</t>
  </si>
  <si>
    <t>5.7 – 6.9</t>
  </si>
  <si>
    <t>22.2 – 25.3</t>
  </si>
  <si>
    <t>72.5 – 78.9</t>
  </si>
  <si>
    <t>124.9 – 142.7</t>
  </si>
  <si>
    <t>2.7 – 3.5</t>
  </si>
  <si>
    <t>2.1 – 3.1</t>
  </si>
  <si>
    <t>2.7 – 4.0</t>
  </si>
  <si>
    <t>2 – 4.9</t>
  </si>
  <si>
    <t xml:space="preserve">  Non–Hodgkin lymphoma*</t>
  </si>
  <si>
    <t>2.8 – 3.7</t>
  </si>
  <si>
    <t>19.7 – 22.7</t>
  </si>
  <si>
    <t>69.3 – 75.5</t>
  </si>
  <si>
    <t>121.8 – 139.4</t>
  </si>
  <si>
    <t xml:space="preserve">    Non–Hodgkin lymphoma – extranodal*</t>
  </si>
  <si>
    <t>1.7 – 2.3</t>
  </si>
  <si>
    <t>9.2 – 11.2</t>
  </si>
  <si>
    <t>33.2 – 37.5</t>
  </si>
  <si>
    <t>70 – 83.5</t>
  </si>
  <si>
    <t xml:space="preserve">    Non–Hodgkin lymphoma – nodal</t>
  </si>
  <si>
    <t>9.9 – 12.1</t>
  </si>
  <si>
    <t>34.9 – 39.4</t>
  </si>
  <si>
    <t>48.5 – 59.8</t>
  </si>
  <si>
    <t>25.1 – 28.9</t>
  </si>
  <si>
    <t>49.2 – 60.6</t>
  </si>
  <si>
    <t>Melanoma of the skin*</t>
  </si>
  <si>
    <t>2.2 – 3</t>
  </si>
  <si>
    <t>18.5 – 21.3</t>
  </si>
  <si>
    <t>57.0 – 62.6</t>
  </si>
  <si>
    <t>105.7 – 122.2</t>
  </si>
  <si>
    <t>Melanoma (non–cutaneous)</t>
  </si>
  <si>
    <t>1.2 – 2</t>
  </si>
  <si>
    <t>2.2 – 3.4</t>
  </si>
  <si>
    <t>3.4 – 7</t>
  </si>
  <si>
    <t>15†</t>
  </si>
  <si>
    <t>0.6 – 1.3</t>
  </si>
  <si>
    <t>0.9 – 3.2</t>
  </si>
  <si>
    <t>0 – 0.2</t>
  </si>
  <si>
    <t>0.9 – 1.6</t>
  </si>
  <si>
    <t>1.4 – 2.4</t>
  </si>
  <si>
    <t>27.2 – 30.7</t>
  </si>
  <si>
    <t>224.5 – 235.6</t>
  </si>
  <si>
    <t>320.4 – 348.5</t>
  </si>
  <si>
    <t>11.7 – 14</t>
  </si>
  <si>
    <t>79.9 – 86.6</t>
  </si>
  <si>
    <t>91.3 – 106.6</t>
  </si>
  <si>
    <t>10†</t>
  </si>
  <si>
    <t>1.2 – 3.6</t>
  </si>
  <si>
    <t>115†</t>
  </si>
  <si>
    <t>2.4 – 3.5</t>
  </si>
  <si>
    <t>21.6 – 25.2</t>
  </si>
  <si>
    <t>15.1 – 21.7</t>
  </si>
  <si>
    <t>38.9 – 43.6</t>
  </si>
  <si>
    <t>39.2 – 49.4</t>
  </si>
  <si>
    <t>11.2 – 13.5</t>
  </si>
  <si>
    <t>72.3 – 78.7</t>
  </si>
  <si>
    <t>167.2 – 187.6</t>
  </si>
  <si>
    <t>1.1 – 1.6</t>
  </si>
  <si>
    <t>16.1 – 18.8</t>
  </si>
  <si>
    <t>43.0 – 47.9</t>
  </si>
  <si>
    <t>39.6 – 49.9</t>
  </si>
  <si>
    <r>
      <t>Abbreviation:</t>
    </r>
    <r>
      <rPr>
        <sz val="12"/>
        <color theme="1"/>
        <rFont val="Calibri"/>
        <family val="2"/>
        <scheme val="minor"/>
      </rPr>
      <t xml:space="preserve"> CI means confidence interval</t>
    </r>
  </si>
  <si>
    <t>*Statistically significant trend. Significant increasing trend in age-specific rate with increasing age was determined using annual percent change (see Appendix 2: Analysis)</t>
  </si>
  <si>
    <r>
      <t>·</t>
    </r>
    <r>
      <rPr>
        <sz val="7"/>
        <color theme="1"/>
        <rFont val="Times New Roman"/>
        <family val="1"/>
      </rPr>
      <t xml:space="preserve">         </t>
    </r>
    <r>
      <rPr>
        <sz val="12"/>
        <color theme="1"/>
        <rFont val="Calibri"/>
        <family val="2"/>
        <scheme val="minor"/>
      </rPr>
      <t>Excludes cases with no age information.</t>
    </r>
  </si>
  <si>
    <r>
      <t>·</t>
    </r>
    <r>
      <rPr>
        <sz val="7"/>
        <color theme="1"/>
        <rFont val="Times New Roman"/>
        <family val="1"/>
      </rPr>
      <t xml:space="preserve">         </t>
    </r>
    <r>
      <rPr>
        <sz val="12"/>
        <color theme="1"/>
        <rFont val="Calibri"/>
        <family val="2"/>
        <scheme val="minor"/>
      </rPr>
      <t>Only selected subsites and histological subtypes of major cancers are shown. As a result, counts for the subsites and subtypes may not add up to the total for each major cancer type.</t>
    </r>
  </si>
  <si>
    <r>
      <rPr>
        <b/>
        <sz val="12"/>
        <color theme="1"/>
        <rFont val="Calibri"/>
        <family val="2"/>
        <scheme val="minor"/>
      </rPr>
      <t>Table 2.7</t>
    </r>
    <r>
      <rPr>
        <sz val="12"/>
        <color theme="1"/>
        <rFont val="Calibri"/>
        <family val="2"/>
        <scheme val="minor"/>
      </rPr>
      <t xml:space="preserve"> Annual percent change in age-standardized incidence rates by cancer type and binary sex, Ontario, 1986 to 2019</t>
    </r>
  </si>
  <si>
    <r>
      <t xml:space="preserve">Males and females combined
</t>
    </r>
    <r>
      <rPr>
        <sz val="12"/>
        <rFont val="Calibri"/>
        <family val="2"/>
      </rPr>
      <t xml:space="preserve">–
</t>
    </r>
    <r>
      <rPr>
        <sz val="12"/>
        <rFont val="Calibri"/>
        <family val="2"/>
        <scheme val="minor"/>
      </rPr>
      <t>period</t>
    </r>
  </si>
  <si>
    <r>
      <t xml:space="preserve">Males and females combined
</t>
    </r>
    <r>
      <rPr>
        <sz val="12"/>
        <rFont val="Calibri"/>
        <family val="2"/>
        <scheme val="minor"/>
      </rPr>
      <t>–
APC (%)</t>
    </r>
  </si>
  <si>
    <r>
      <t xml:space="preserve">Males
</t>
    </r>
    <r>
      <rPr>
        <sz val="12"/>
        <rFont val="Calibri"/>
        <family val="2"/>
      </rPr>
      <t xml:space="preserve">–
</t>
    </r>
    <r>
      <rPr>
        <sz val="12"/>
        <rFont val="Calibri"/>
        <family val="2"/>
        <scheme val="minor"/>
      </rPr>
      <t>period</t>
    </r>
  </si>
  <si>
    <r>
      <t xml:space="preserve">Males
</t>
    </r>
    <r>
      <rPr>
        <sz val="12"/>
        <rFont val="Calibri"/>
        <family val="2"/>
        <scheme val="minor"/>
      </rPr>
      <t>–
APC (%)</t>
    </r>
  </si>
  <si>
    <r>
      <t xml:space="preserve">Females
</t>
    </r>
    <r>
      <rPr>
        <sz val="12"/>
        <rFont val="Calibri"/>
        <family val="2"/>
      </rPr>
      <t>–
p</t>
    </r>
    <r>
      <rPr>
        <sz val="12"/>
        <rFont val="Calibri"/>
        <family val="2"/>
        <scheme val="minor"/>
      </rPr>
      <t>eriod</t>
    </r>
  </si>
  <si>
    <r>
      <t xml:space="preserve">Females
</t>
    </r>
    <r>
      <rPr>
        <sz val="12"/>
        <rFont val="Calibri"/>
        <family val="2"/>
        <scheme val="minor"/>
      </rPr>
      <t>–
APC (%)</t>
    </r>
  </si>
  <si>
    <t>1986–2006</t>
  </si>
  <si>
    <t>0.3*</t>
  </si>
  <si>
    <t>1986–2007</t>
  </si>
  <si>
    <t>1986–2013</t>
  </si>
  <si>
    <t>0.4*</t>
  </si>
  <si>
    <t>2006–2019</t>
  </si>
  <si>
    <t>-0.8*</t>
  </si>
  <si>
    <t>2007–2013</t>
  </si>
  <si>
    <t>-3.1*</t>
  </si>
  <si>
    <t>2013–2019</t>
  </si>
  <si>
    <t>-0.4</t>
  </si>
  <si>
    <t>-0.9</t>
  </si>
  <si>
    <t>1986–2008</t>
  </si>
  <si>
    <t>-0.3*</t>
  </si>
  <si>
    <t>1986–2019</t>
  </si>
  <si>
    <t>-0.6*</t>
  </si>
  <si>
    <t>1986–2000</t>
  </si>
  <si>
    <t>0.0</t>
  </si>
  <si>
    <t>2008–2019</t>
  </si>
  <si>
    <t>-1.5*</t>
  </si>
  <si>
    <t>2000–2019</t>
  </si>
  <si>
    <t>-1.2*</t>
  </si>
  <si>
    <t>1986–2001</t>
  </si>
  <si>
    <t>1.6*</t>
  </si>
  <si>
    <t>0.6*</t>
  </si>
  <si>
    <t>1.8*</t>
  </si>
  <si>
    <t>2001–2005</t>
  </si>
  <si>
    <t>-6.1</t>
  </si>
  <si>
    <t>-7.8</t>
  </si>
  <si>
    <t>2005–2009</t>
  </si>
  <si>
    <t>2005–2012</t>
  </si>
  <si>
    <t>5.5*</t>
  </si>
  <si>
    <t>2009–2019</t>
  </si>
  <si>
    <t>2012–2019</t>
  </si>
  <si>
    <t>-0.7</t>
  </si>
  <si>
    <t>1986–2004</t>
  </si>
  <si>
    <t>-1.6*</t>
  </si>
  <si>
    <t>-0.9*</t>
  </si>
  <si>
    <t>2004–2008</t>
  </si>
  <si>
    <t>1986–1991</t>
  </si>
  <si>
    <t>1991–1999</t>
  </si>
  <si>
    <t>1999–2008</t>
  </si>
  <si>
    <t>-0.8</t>
  </si>
  <si>
    <t>-2.2*</t>
  </si>
  <si>
    <t>2006–2010</t>
  </si>
  <si>
    <t>2010–2014</t>
  </si>
  <si>
    <t>-4.9</t>
  </si>
  <si>
    <t>2014–2019</t>
  </si>
  <si>
    <t>3.2*</t>
  </si>
  <si>
    <t>0.5*</t>
  </si>
  <si>
    <t>2001–2019</t>
  </si>
  <si>
    <t>-1.1*</t>
  </si>
  <si>
    <t>1986–1992</t>
  </si>
  <si>
    <t>7.3*</t>
  </si>
  <si>
    <t>1992–2007</t>
  </si>
  <si>
    <t>1.2*</t>
  </si>
  <si>
    <t>2007–2014</t>
  </si>
  <si>
    <t>-6.3*</t>
  </si>
  <si>
    <t>1.3*</t>
  </si>
  <si>
    <t>1986–1995</t>
  </si>
  <si>
    <t>-0.5</t>
  </si>
  <si>
    <t>1995–2007</t>
  </si>
  <si>
    <t>1.1*</t>
  </si>
  <si>
    <t>2007–2011</t>
  </si>
  <si>
    <t>4.8*</t>
  </si>
  <si>
    <t>2011–2019</t>
  </si>
  <si>
    <t>5.8*</t>
  </si>
  <si>
    <t>1986–1996</t>
  </si>
  <si>
    <t>-1.0*</t>
  </si>
  <si>
    <t>-1.4*</t>
  </si>
  <si>
    <t>1996–2000</t>
  </si>
  <si>
    <t>-2.7*</t>
  </si>
  <si>
    <t>1.3</t>
  </si>
  <si>
    <t>2000–2009</t>
  </si>
  <si>
    <t>2000–2010</t>
  </si>
  <si>
    <t>-1.3*</t>
  </si>
  <si>
    <t>-2.5*</t>
  </si>
  <si>
    <t>2010–2019</t>
  </si>
  <si>
    <t>-2.4*</t>
  </si>
  <si>
    <t>1986–2009</t>
  </si>
  <si>
    <t>-0.5*</t>
  </si>
  <si>
    <t>-2.8*</t>
  </si>
  <si>
    <t>2.0</t>
  </si>
  <si>
    <t>-3.2*</t>
  </si>
  <si>
    <t>-3.8*</t>
  </si>
  <si>
    <t>-4.1*</t>
  </si>
  <si>
    <t>1986–2010</t>
  </si>
  <si>
    <t>1986–2011</t>
  </si>
  <si>
    <t>-2.3*</t>
  </si>
  <si>
    <t>1986–1997</t>
  </si>
  <si>
    <t>1997–2001</t>
  </si>
  <si>
    <t>3.7*</t>
  </si>
  <si>
    <t>3.6</t>
  </si>
  <si>
    <t>-1.9*</t>
  </si>
  <si>
    <t>-2.1*</t>
  </si>
  <si>
    <t>2.4*</t>
  </si>
  <si>
    <t>-3.9*</t>
  </si>
  <si>
    <t>1991–1996</t>
  </si>
  <si>
    <t>-5.2</t>
  </si>
  <si>
    <t>-4.2*</t>
  </si>
  <si>
    <t>-3.1</t>
  </si>
  <si>
    <t>1992–2008</t>
  </si>
  <si>
    <t>1995–2006</t>
  </si>
  <si>
    <t>0.8*</t>
  </si>
  <si>
    <t>1991–2019</t>
  </si>
  <si>
    <t>-0.2</t>
  </si>
  <si>
    <t>2008–2015</t>
  </si>
  <si>
    <t>-1.7*</t>
  </si>
  <si>
    <t>2015–2019</t>
  </si>
  <si>
    <t>-0.1</t>
  </si>
  <si>
    <t>-0.7*</t>
  </si>
  <si>
    <t>3.4</t>
  </si>
  <si>
    <t>2006–2011</t>
  </si>
  <si>
    <t>2011–2015</t>
  </si>
  <si>
    <t>-5.1</t>
  </si>
  <si>
    <t>-5.6*</t>
  </si>
  <si>
    <t>2.5</t>
  </si>
  <si>
    <t>3.3*</t>
  </si>
  <si>
    <t>1986–2015</t>
  </si>
  <si>
    <t>4.0*</t>
  </si>
  <si>
    <t>4.6*</t>
  </si>
  <si>
    <t>2008–2012</t>
  </si>
  <si>
    <t>9.4*</t>
  </si>
  <si>
    <t>-1.3</t>
  </si>
  <si>
    <t>14.1*</t>
  </si>
  <si>
    <t>-1.2</t>
  </si>
  <si>
    <t>1986–2003</t>
  </si>
  <si>
    <t>-0.4*</t>
  </si>
  <si>
    <t>2006–2012</t>
  </si>
  <si>
    <t>2003–2019</t>
  </si>
  <si>
    <t>2.8*</t>
  </si>
  <si>
    <t>-1.0</t>
  </si>
  <si>
    <t>1986–1993</t>
  </si>
  <si>
    <t>-3.0*</t>
  </si>
  <si>
    <t>-2.0*</t>
  </si>
  <si>
    <t>1986–1998</t>
  </si>
  <si>
    <t>1993–2009</t>
  </si>
  <si>
    <t>2007–2019</t>
  </si>
  <si>
    <t>1998–2019</t>
  </si>
  <si>
    <t>-0.3</t>
  </si>
  <si>
    <t>2009–2013</t>
  </si>
  <si>
    <t>1.9</t>
  </si>
  <si>
    <t>1.4*</t>
  </si>
  <si>
    <t>-3.6*</t>
  </si>
  <si>
    <t>1986–2002</t>
  </si>
  <si>
    <t>2002–2019</t>
  </si>
  <si>
    <t>1.0*</t>
  </si>
  <si>
    <t>1.5*</t>
  </si>
  <si>
    <t>-1.6</t>
  </si>
  <si>
    <t>2.5*</t>
  </si>
  <si>
    <t>1997–2019</t>
  </si>
  <si>
    <t>3.0*</t>
  </si>
  <si>
    <t>1986–2014</t>
  </si>
  <si>
    <t>6.5*</t>
  </si>
  <si>
    <t>5.0*</t>
  </si>
  <si>
    <t>1998–2002</t>
  </si>
  <si>
    <t>13.4*</t>
  </si>
  <si>
    <t>-2.1</t>
  </si>
  <si>
    <t>15.2*</t>
  </si>
  <si>
    <t>2002–2013</t>
  </si>
  <si>
    <t>6.0*</t>
  </si>
  <si>
    <t>5.6*</t>
  </si>
  <si>
    <t>-3.5*</t>
  </si>
  <si>
    <t>-4.3*</t>
  </si>
  <si>
    <t>1.7*</t>
  </si>
  <si>
    <t>2.3*</t>
  </si>
  <si>
    <t>2.7*</t>
  </si>
  <si>
    <t>-8.5</t>
  </si>
  <si>
    <t>-17.2</t>
  </si>
  <si>
    <t>1986–2012</t>
  </si>
  <si>
    <t>9.0*</t>
  </si>
  <si>
    <t>8.5*</t>
  </si>
  <si>
    <t>7.2*</t>
  </si>
  <si>
    <t>-1.1</t>
  </si>
  <si>
    <t>15.9*</t>
  </si>
  <si>
    <t>7.0*</t>
  </si>
  <si>
    <t>-4.9*</t>
  </si>
  <si>
    <t>1998–2010</t>
  </si>
  <si>
    <t>1997–2010</t>
  </si>
  <si>
    <t>0.9*</t>
  </si>
  <si>
    <t>2001–2010</t>
  </si>
  <si>
    <t>1.9*</t>
  </si>
  <si>
    <t>0.7*</t>
  </si>
  <si>
    <t>-3.7*</t>
  </si>
  <si>
    <t>2004–2019</t>
  </si>
  <si>
    <t>1998–2009</t>
  </si>
  <si>
    <t>4.7*</t>
  </si>
  <si>
    <t>1998–2008</t>
  </si>
  <si>
    <t>4.5*</t>
  </si>
  <si>
    <t>2008–2013</t>
  </si>
  <si>
    <t>2.1*</t>
  </si>
  <si>
    <t>5.1*</t>
  </si>
  <si>
    <t>3.5*</t>
  </si>
  <si>
    <t>8.2*</t>
  </si>
  <si>
    <t>2007–2012</t>
  </si>
  <si>
    <t>35.7*</t>
  </si>
  <si>
    <t>37.5*</t>
  </si>
  <si>
    <t>42.1*</t>
  </si>
  <si>
    <t>1986–1994</t>
  </si>
  <si>
    <t>-8.3*</t>
  </si>
  <si>
    <t>-8.3</t>
  </si>
  <si>
    <t>1994–2007</t>
  </si>
  <si>
    <t>-1.9</t>
  </si>
  <si>
    <t>-6.7*</t>
  </si>
  <si>
    <t>-2.8</t>
  </si>
  <si>
    <t>2003–2007</t>
  </si>
  <si>
    <t>-3.9</t>
  </si>
  <si>
    <t>6.3</t>
  </si>
  <si>
    <t>7.5</t>
  </si>
  <si>
    <t>2*</t>
  </si>
  <si>
    <t>-1.4</t>
  </si>
  <si>
    <t>1993–2014</t>
  </si>
  <si>
    <t>1992–2019</t>
  </si>
  <si>
    <t>39.6</t>
  </si>
  <si>
    <t>2000–2007</t>
  </si>
  <si>
    <t>-4.4</t>
  </si>
  <si>
    <t>1.5</t>
  </si>
  <si>
    <t>2.0*</t>
  </si>
  <si>
    <t>1991–2008</t>
  </si>
  <si>
    <t>6.6*</t>
  </si>
  <si>
    <t>7.7*</t>
  </si>
  <si>
    <t>2008–2014</t>
  </si>
  <si>
    <t>6.9*</t>
  </si>
  <si>
    <t>1986–1999</t>
  </si>
  <si>
    <t>-16.6*</t>
  </si>
  <si>
    <t>2000–2004</t>
  </si>
  <si>
    <t>-17.5*</t>
  </si>
  <si>
    <t>1999–2019</t>
  </si>
  <si>
    <t>-8.4*</t>
  </si>
  <si>
    <t>2005–2019</t>
  </si>
  <si>
    <t>-6.5*</t>
  </si>
  <si>
    <t>-6.6*</t>
  </si>
  <si>
    <t>1986–1990</t>
  </si>
  <si>
    <t>1993–2012</t>
  </si>
  <si>
    <t>1990–2011</t>
  </si>
  <si>
    <t>-2.6*</t>
  </si>
  <si>
    <t>1995–2008</t>
  </si>
  <si>
    <t>1998–2007</t>
  </si>
  <si>
    <t>5.3*</t>
  </si>
  <si>
    <t>-1.8*</t>
  </si>
  <si>
    <r>
      <t>Bladder</t>
    </r>
    <r>
      <rPr>
        <vertAlign val="superscript"/>
        <sz val="12"/>
        <rFont val="Calibri"/>
        <family val="2"/>
        <scheme val="minor"/>
      </rPr>
      <t>†</t>
    </r>
  </si>
  <si>
    <t>1989–2019</t>
  </si>
  <si>
    <t>4.4*</t>
  </si>
  <si>
    <t>1990–1995</t>
  </si>
  <si>
    <t>1990–1999</t>
  </si>
  <si>
    <t>-0.6</t>
  </si>
  <si>
    <t>1995–2019</t>
  </si>
  <si>
    <t>APC means annual per cent change</t>
  </si>
  <si>
    <r>
      <t>*Statistically significant trend</t>
    </r>
    <r>
      <rPr>
        <sz val="12"/>
        <color theme="1"/>
        <rFont val="Calibri"/>
        <family val="2"/>
        <scheme val="minor"/>
      </rPr>
      <t xml:space="preserve"> </t>
    </r>
  </si>
  <si>
    <t>**Too few cases to calculate</t>
  </si>
  <si>
    <r>
      <t>†</t>
    </r>
    <r>
      <rPr>
        <sz val="12"/>
        <color rgb="FF333333"/>
        <rFont val="Calibri"/>
        <family val="2"/>
        <scheme val="minor"/>
      </rPr>
      <t>Bladder cancer trend begins at 1989 due to classification changes</t>
    </r>
  </si>
  <si>
    <r>
      <t>·</t>
    </r>
    <r>
      <rPr>
        <sz val="7"/>
        <color theme="1"/>
        <rFont val="Times New Roman"/>
        <family val="1"/>
      </rPr>
      <t xml:space="preserve">         </t>
    </r>
    <r>
      <rPr>
        <sz val="12"/>
        <color theme="1"/>
        <rFont val="Calibri"/>
        <family val="2"/>
        <scheme val="minor"/>
      </rPr>
      <t>Rates are standardized to the age distribution of the 2011 Canadian Standard population.</t>
    </r>
  </si>
  <si>
    <r>
      <t>·</t>
    </r>
    <r>
      <rPr>
        <sz val="7"/>
        <color theme="1"/>
        <rFont val="Times New Roman"/>
        <family val="1"/>
      </rPr>
      <t xml:space="preserve">         </t>
    </r>
    <r>
      <rPr>
        <sz val="12"/>
        <color theme="1"/>
        <rFont val="Calibri"/>
        <family val="2"/>
        <scheme val="minor"/>
      </rPr>
      <t>Only selected anatomical subsites and histological subtypes of major cancers are shown.</t>
    </r>
  </si>
  <si>
    <r>
      <t>·</t>
    </r>
    <r>
      <rPr>
        <sz val="7"/>
        <color theme="1"/>
        <rFont val="Times New Roman"/>
        <family val="1"/>
      </rPr>
      <t xml:space="preserve">         </t>
    </r>
    <r>
      <rPr>
        <sz val="12"/>
        <color theme="1"/>
        <rFont val="Calibri"/>
        <family val="2"/>
        <scheme val="minor"/>
      </rPr>
      <t>For all cancers combined, breast cancer, melanoma of the skin and bladder cancer, the National Cancer Institute’s Surveillance, Epidemiology and End Results Program standards for counting multiple primary cancers were used for selecting cases. For all other cancer types, the International Agency for Research on Cancer/International Association of Cancer Registries multiple primary rules were used.</t>
    </r>
  </si>
  <si>
    <r>
      <t>·</t>
    </r>
    <r>
      <rPr>
        <sz val="7"/>
        <color theme="1"/>
        <rFont val="Times New Roman"/>
        <family val="1"/>
      </rPr>
      <t xml:space="preserve">         </t>
    </r>
    <r>
      <rPr>
        <sz val="12"/>
        <color theme="1"/>
        <rFont val="Calibri"/>
        <family val="2"/>
        <scheme val="minor"/>
      </rPr>
      <t>The jump model in the Joinpoint software was applied in trend analyses for all cancers combined, breast cancer, melanoma of the skin and bladder cancer (see Appendix 2: Analysis).</t>
    </r>
  </si>
  <si>
    <r>
      <t>Analysis by:</t>
    </r>
    <r>
      <rPr>
        <sz val="12"/>
        <color rgb="FF333333"/>
        <rFont val="Calibri"/>
        <family val="2"/>
        <scheme val="minor"/>
      </rPr>
      <t> Surveillance, Ontario Heath (Cancer Care Ontario)</t>
    </r>
  </si>
  <si>
    <r>
      <t>Data source:</t>
    </r>
    <r>
      <rPr>
        <sz val="12"/>
        <color rgb="FF333333"/>
        <rFont val="Calibri"/>
        <family val="2"/>
        <scheme val="minor"/>
      </rPr>
      <t> Ontario Cancer Registry (December 2022), Ontario Heath (Cancer Care Ontario)</t>
    </r>
  </si>
  <si>
    <r>
      <t xml:space="preserve">Males and females combined 
</t>
    </r>
    <r>
      <rPr>
        <sz val="12"/>
        <color theme="1"/>
        <rFont val="Calibri"/>
        <family val="2"/>
        <scheme val="minor"/>
      </rPr>
      <t>–  deaths</t>
    </r>
  </si>
  <si>
    <r>
      <t xml:space="preserve">Males and females combined 
</t>
    </r>
    <r>
      <rPr>
        <sz val="12"/>
        <color theme="1"/>
        <rFont val="Calibri"/>
        <family val="2"/>
        <scheme val="minor"/>
      </rPr>
      <t>– ASMR</t>
    </r>
  </si>
  <si>
    <r>
      <t xml:space="preserve">Males 
</t>
    </r>
    <r>
      <rPr>
        <sz val="12"/>
        <color theme="1"/>
        <rFont val="Calibri"/>
        <family val="2"/>
        <scheme val="minor"/>
      </rPr>
      <t>– deaths</t>
    </r>
  </si>
  <si>
    <r>
      <t xml:space="preserve">Males 
</t>
    </r>
    <r>
      <rPr>
        <sz val="12"/>
        <color theme="1"/>
        <rFont val="Calibri"/>
        <family val="2"/>
        <scheme val="minor"/>
      </rPr>
      <t>– ASMR</t>
    </r>
  </si>
  <si>
    <r>
      <t xml:space="preserve">Females 
</t>
    </r>
    <r>
      <rPr>
        <sz val="12"/>
        <color theme="1"/>
        <rFont val="Calibri"/>
        <family val="2"/>
        <scheme val="minor"/>
      </rPr>
      <t>– deaths</t>
    </r>
  </si>
  <si>
    <r>
      <t xml:space="preserve">Females 
</t>
    </r>
    <r>
      <rPr>
        <sz val="12"/>
        <color theme="1"/>
        <rFont val="Calibri"/>
        <family val="2"/>
        <scheme val="minor"/>
      </rPr>
      <t>– ASMR</t>
    </r>
  </si>
  <si>
    <t>ASMR means age-standardized mortality rate</t>
  </si>
  <si>
    <t>Note:</t>
  </si>
  <si>
    <r>
      <t>·</t>
    </r>
    <r>
      <rPr>
        <sz val="7"/>
        <color theme="1"/>
        <rFont val="Times New Roman"/>
        <family val="1"/>
      </rPr>
      <t xml:space="preserve">       </t>
    </r>
    <r>
      <rPr>
        <sz val="12"/>
        <color theme="1"/>
        <rFont val="Calibri"/>
        <family val="2"/>
        <scheme val="minor"/>
      </rPr>
      <t>Rates are per 100,000 and standardized to the age distribution of the 2011 Canadian Standard population.</t>
    </r>
  </si>
  <si>
    <r>
      <t>Data source:</t>
    </r>
    <r>
      <rPr>
        <sz val="12"/>
        <color theme="1"/>
        <rFont val="Calibri"/>
        <family val="2"/>
        <scheme val="minor"/>
      </rPr>
      <t xml:space="preserve"> Ontario Cancer Registry (February 2023), Ontario Health (Cancer Care Ontario)</t>
    </r>
  </si>
  <si>
    <r>
      <t xml:space="preserve">Ages 0 to 39 </t>
    </r>
    <r>
      <rPr>
        <sz val="12"/>
        <color theme="1"/>
        <rFont val="Calibri"/>
        <family val="2"/>
        <scheme val="minor"/>
      </rPr>
      <t>–
deaths</t>
    </r>
  </si>
  <si>
    <r>
      <t xml:space="preserve">Ages 0 to 39 </t>
    </r>
    <r>
      <rPr>
        <sz val="12"/>
        <color theme="1"/>
        <rFont val="Calibri"/>
        <family val="2"/>
        <scheme val="minor"/>
      </rPr>
      <t>– 
age-specific rate</t>
    </r>
  </si>
  <si>
    <r>
      <t xml:space="preserve">Ages 40 to 59 </t>
    </r>
    <r>
      <rPr>
        <sz val="12"/>
        <color theme="1"/>
        <rFont val="Calibri"/>
        <family val="2"/>
        <scheme val="minor"/>
      </rPr>
      <t xml:space="preserve"> – 
deaths</t>
    </r>
  </si>
  <si>
    <r>
      <t xml:space="preserve">Ages 40 to 59 </t>
    </r>
    <r>
      <rPr>
        <sz val="12"/>
        <color theme="1"/>
        <rFont val="Calibri"/>
        <family val="2"/>
        <scheme val="minor"/>
      </rPr>
      <t xml:space="preserve"> –
age-specific rate</t>
    </r>
    <r>
      <rPr>
        <b/>
        <sz val="12"/>
        <color theme="1"/>
        <rFont val="Calibri"/>
        <family val="2"/>
        <scheme val="minor"/>
      </rPr>
      <t xml:space="preserve">
</t>
    </r>
  </si>
  <si>
    <r>
      <t xml:space="preserve">Ages 60 to 79   </t>
    </r>
    <r>
      <rPr>
        <sz val="12"/>
        <color theme="1"/>
        <rFont val="Calibri"/>
        <family val="2"/>
        <scheme val="minor"/>
      </rPr>
      <t>–  
deaths</t>
    </r>
    <r>
      <rPr>
        <b/>
        <sz val="12"/>
        <color theme="1"/>
        <rFont val="Calibri"/>
        <family val="2"/>
        <scheme val="minor"/>
      </rPr>
      <t xml:space="preserve">
</t>
    </r>
  </si>
  <si>
    <r>
      <t xml:space="preserve">Ages 60 to 79  </t>
    </r>
    <r>
      <rPr>
        <sz val="12"/>
        <color theme="1"/>
        <rFont val="Calibri"/>
        <family val="2"/>
        <scheme val="minor"/>
      </rPr>
      <t xml:space="preserve"> –
age-specific rate</t>
    </r>
  </si>
  <si>
    <r>
      <t xml:space="preserve">Age 80 and older  </t>
    </r>
    <r>
      <rPr>
        <sz val="12"/>
        <color theme="1"/>
        <rFont val="Calibri"/>
        <family val="2"/>
        <scheme val="minor"/>
      </rPr>
      <t>–
deaths</t>
    </r>
  </si>
  <si>
    <r>
      <t xml:space="preserve">Age 80 and older  </t>
    </r>
    <r>
      <rPr>
        <sz val="12"/>
        <color theme="1"/>
        <rFont val="Calibri"/>
        <family val="2"/>
        <scheme val="minor"/>
      </rPr>
      <t>–
age-specific rate</t>
    </r>
  </si>
  <si>
    <t>35†</t>
  </si>
  <si>
    <t>125†</t>
  </si>
  <si>
    <t>40†</t>
  </si>
  <si>
    <t>55†</t>
  </si>
  <si>
    <t>75†</t>
  </si>
  <si>
    <t xml:space="preserve">Symbols: </t>
  </si>
  <si>
    <r>
      <t>·</t>
    </r>
    <r>
      <rPr>
        <sz val="7"/>
        <color theme="1"/>
        <rFont val="Times New Roman"/>
        <family val="1"/>
      </rPr>
      <t xml:space="preserve">       </t>
    </r>
    <r>
      <rPr>
        <sz val="12"/>
        <color theme="1"/>
        <rFont val="Calibri"/>
        <family val="2"/>
        <scheme val="minor"/>
      </rPr>
      <t>Rates are per 100,000.</t>
    </r>
  </si>
  <si>
    <r>
      <t xml:space="preserve">Males and females combined 
</t>
    </r>
    <r>
      <rPr>
        <sz val="12"/>
        <color theme="1"/>
        <rFont val="Calibri"/>
        <family val="2"/>
        <scheme val="minor"/>
      </rPr>
      <t>–</t>
    </r>
    <r>
      <rPr>
        <b/>
        <sz val="12"/>
        <color theme="1"/>
        <rFont val="Calibri"/>
        <family val="2"/>
        <scheme val="minor"/>
      </rPr>
      <t xml:space="preserve">
</t>
    </r>
    <r>
      <rPr>
        <sz val="12"/>
        <color theme="1"/>
        <rFont val="Calibri"/>
        <family val="2"/>
        <scheme val="minor"/>
      </rPr>
      <t>%</t>
    </r>
  </si>
  <si>
    <r>
      <t xml:space="preserve">Males and females combined 
</t>
    </r>
    <r>
      <rPr>
        <sz val="12"/>
        <color theme="1"/>
        <rFont val="Calibri"/>
        <family val="2"/>
        <scheme val="minor"/>
      </rPr>
      <t>–</t>
    </r>
    <r>
      <rPr>
        <b/>
        <sz val="12"/>
        <color theme="1"/>
        <rFont val="Calibri"/>
        <family val="2"/>
        <scheme val="minor"/>
      </rPr>
      <t xml:space="preserve">
</t>
    </r>
    <r>
      <rPr>
        <sz val="12"/>
        <color theme="1"/>
        <rFont val="Calibri"/>
        <family val="2"/>
        <scheme val="minor"/>
      </rPr>
      <t>1 in</t>
    </r>
  </si>
  <si>
    <r>
      <t xml:space="preserve">Males 
</t>
    </r>
    <r>
      <rPr>
        <sz val="12"/>
        <color theme="1"/>
        <rFont val="Calibri"/>
        <family val="2"/>
        <scheme val="minor"/>
      </rPr>
      <t>–</t>
    </r>
    <r>
      <rPr>
        <b/>
        <sz val="12"/>
        <color theme="1"/>
        <rFont val="Calibri"/>
        <family val="2"/>
        <scheme val="minor"/>
      </rPr>
      <t xml:space="preserve">
</t>
    </r>
    <r>
      <rPr>
        <sz val="12"/>
        <color theme="1"/>
        <rFont val="Calibri"/>
        <family val="2"/>
        <scheme val="minor"/>
      </rPr>
      <t>%</t>
    </r>
  </si>
  <si>
    <r>
      <t xml:space="preserve">Males 
</t>
    </r>
    <r>
      <rPr>
        <sz val="12"/>
        <color theme="1"/>
        <rFont val="Calibri"/>
        <family val="2"/>
        <scheme val="minor"/>
      </rPr>
      <t>–</t>
    </r>
    <r>
      <rPr>
        <b/>
        <sz val="12"/>
        <color theme="1"/>
        <rFont val="Calibri"/>
        <family val="2"/>
        <scheme val="minor"/>
      </rPr>
      <t xml:space="preserve">
</t>
    </r>
    <r>
      <rPr>
        <sz val="12"/>
        <color theme="1"/>
        <rFont val="Calibri"/>
        <family val="2"/>
        <scheme val="minor"/>
      </rPr>
      <t>1 in</t>
    </r>
  </si>
  <si>
    <r>
      <t xml:space="preserve">Females
</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t>
    </r>
  </si>
  <si>
    <r>
      <t xml:space="preserve">Females
</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1 in</t>
    </r>
  </si>
  <si>
    <r>
      <t>Data source:</t>
    </r>
    <r>
      <rPr>
        <sz val="12"/>
        <color theme="1"/>
        <rFont val="Calibri"/>
        <family val="2"/>
        <scheme val="minor"/>
      </rPr>
      <t xml:space="preserve"> Ontario Cancer Registry (February 2023), Ontario Health (Cancer Care Ontario). Statistics Canada, Table 13-10-0709-01 Mortality rates, by age group</t>
    </r>
  </si>
  <si>
    <r>
      <rPr>
        <b/>
        <sz val="12"/>
        <color theme="1"/>
        <rFont val="Calibri"/>
        <family val="2"/>
        <scheme val="minor"/>
      </rPr>
      <t>Males and females combined</t>
    </r>
    <r>
      <rPr>
        <sz val="12"/>
        <color theme="1"/>
        <rFont val="Calibri"/>
        <family val="2"/>
        <scheme val="minor"/>
      </rPr>
      <t xml:space="preserve">
</t>
    </r>
    <r>
      <rPr>
        <sz val="12"/>
        <color theme="1"/>
        <rFont val="Calibri"/>
        <family val="2"/>
      </rPr>
      <t>–
d</t>
    </r>
    <r>
      <rPr>
        <sz val="12"/>
        <color theme="1"/>
        <rFont val="Calibri"/>
        <family val="2"/>
        <scheme val="minor"/>
      </rPr>
      <t>eaths</t>
    </r>
  </si>
  <si>
    <r>
      <rPr>
        <b/>
        <sz val="12"/>
        <color theme="1"/>
        <rFont val="Calibri"/>
        <family val="2"/>
        <scheme val="minor"/>
      </rPr>
      <t>Males and females combined</t>
    </r>
    <r>
      <rPr>
        <sz val="12"/>
        <color theme="1"/>
        <rFont val="Calibri"/>
        <family val="2"/>
        <scheme val="minor"/>
      </rPr>
      <t xml:space="preserve">
–
% of deaths</t>
    </r>
  </si>
  <si>
    <r>
      <rPr>
        <b/>
        <sz val="12"/>
        <color theme="1"/>
        <rFont val="Calibri"/>
        <family val="2"/>
        <scheme val="minor"/>
      </rPr>
      <t>Males and females combined</t>
    </r>
    <r>
      <rPr>
        <sz val="12"/>
        <color theme="1"/>
        <rFont val="Calibri"/>
        <family val="2"/>
        <scheme val="minor"/>
      </rPr>
      <t xml:space="preserve">
–
ASMR</t>
    </r>
  </si>
  <si>
    <r>
      <rPr>
        <b/>
        <sz val="12"/>
        <color theme="1"/>
        <rFont val="Calibri"/>
        <family val="2"/>
        <scheme val="minor"/>
      </rPr>
      <t>Males and females combined</t>
    </r>
    <r>
      <rPr>
        <sz val="12"/>
        <color theme="1"/>
        <rFont val="Calibri"/>
        <family val="2"/>
        <scheme val="minor"/>
      </rPr>
      <t xml:space="preserve">
–
95% CI</t>
    </r>
  </si>
  <si>
    <r>
      <rPr>
        <b/>
        <sz val="12"/>
        <color theme="1"/>
        <rFont val="Calibri"/>
        <family val="2"/>
        <scheme val="minor"/>
      </rPr>
      <t>Males</t>
    </r>
    <r>
      <rPr>
        <sz val="12"/>
        <color theme="1"/>
        <rFont val="Calibri"/>
        <family val="2"/>
        <scheme val="minor"/>
      </rPr>
      <t xml:space="preserve">
–
deaths</t>
    </r>
  </si>
  <si>
    <r>
      <rPr>
        <b/>
        <sz val="12"/>
        <color theme="1"/>
        <rFont val="Calibri"/>
        <family val="2"/>
        <scheme val="minor"/>
      </rPr>
      <t>Males</t>
    </r>
    <r>
      <rPr>
        <sz val="12"/>
        <color theme="1"/>
        <rFont val="Calibri"/>
        <family val="2"/>
        <scheme val="minor"/>
      </rPr>
      <t xml:space="preserve">
–
% of deaths</t>
    </r>
  </si>
  <si>
    <r>
      <rPr>
        <b/>
        <sz val="12"/>
        <color theme="1"/>
        <rFont val="Calibri"/>
        <family val="2"/>
        <scheme val="minor"/>
      </rPr>
      <t>Males</t>
    </r>
    <r>
      <rPr>
        <sz val="12"/>
        <color theme="1"/>
        <rFont val="Calibri"/>
        <family val="2"/>
        <scheme val="minor"/>
      </rPr>
      <t xml:space="preserve">
–
ASMR</t>
    </r>
  </si>
  <si>
    <r>
      <rPr>
        <b/>
        <sz val="12"/>
        <color theme="1"/>
        <rFont val="Calibri"/>
        <family val="2"/>
        <scheme val="minor"/>
      </rPr>
      <t>Males</t>
    </r>
    <r>
      <rPr>
        <sz val="12"/>
        <color theme="1"/>
        <rFont val="Calibri"/>
        <family val="2"/>
        <scheme val="minor"/>
      </rPr>
      <t xml:space="preserve">
–
95% CI</t>
    </r>
  </si>
  <si>
    <r>
      <rPr>
        <b/>
        <sz val="12"/>
        <color theme="1"/>
        <rFont val="Calibri"/>
        <family val="2"/>
        <scheme val="minor"/>
      </rPr>
      <t>Females</t>
    </r>
    <r>
      <rPr>
        <sz val="12"/>
        <color theme="1"/>
        <rFont val="Calibri"/>
        <family val="2"/>
        <scheme val="minor"/>
      </rPr>
      <t xml:space="preserve">
–
deaths</t>
    </r>
  </si>
  <si>
    <r>
      <rPr>
        <b/>
        <sz val="12"/>
        <color theme="1"/>
        <rFont val="Calibri"/>
        <family val="2"/>
        <scheme val="minor"/>
      </rPr>
      <t>Females</t>
    </r>
    <r>
      <rPr>
        <sz val="12"/>
        <color theme="1"/>
        <rFont val="Calibri"/>
        <family val="2"/>
        <scheme val="minor"/>
      </rPr>
      <t xml:space="preserve">
–
% of deaths</t>
    </r>
  </si>
  <si>
    <r>
      <rPr>
        <b/>
        <sz val="12"/>
        <color theme="1"/>
        <rFont val="Calibri"/>
        <family val="2"/>
        <scheme val="minor"/>
      </rPr>
      <t>Females</t>
    </r>
    <r>
      <rPr>
        <sz val="12"/>
        <color theme="1"/>
        <rFont val="Calibri"/>
        <family val="2"/>
        <scheme val="minor"/>
      </rPr>
      <t xml:space="preserve">
–
ASMR</t>
    </r>
  </si>
  <si>
    <r>
      <rPr>
        <b/>
        <sz val="12"/>
        <color theme="1"/>
        <rFont val="Calibri"/>
        <family val="2"/>
        <scheme val="minor"/>
      </rPr>
      <t>Females</t>
    </r>
    <r>
      <rPr>
        <sz val="12"/>
        <color theme="1"/>
        <rFont val="Calibri"/>
        <family val="2"/>
        <scheme val="minor"/>
      </rPr>
      <t xml:space="preserve">
–
95% CI</t>
    </r>
  </si>
  <si>
    <t>174.7–178.7</t>
  </si>
  <si>
    <t>204.8–211.4</t>
  </si>
  <si>
    <t>151.2–156.3</t>
  </si>
  <si>
    <t>4.4–5.1</t>
  </si>
  <si>
    <t>7.5–8.9</t>
  </si>
  <si>
    <t>5.3–6.0</t>
  </si>
  <si>
    <t>6.4–7.6</t>
  </si>
  <si>
    <t>4.0–4.9</t>
  </si>
  <si>
    <t>21.0–23.0</t>
  </si>
  <si>
    <t>1.6–2.2</t>
  </si>
  <si>
    <t>17.7–19.0</t>
  </si>
  <si>
    <t>20.9–23.1</t>
  </si>
  <si>
    <t>14.6–16.2</t>
  </si>
  <si>
    <t>4.7–5.3</t>
  </si>
  <si>
    <t>7.8–9.1</t>
  </si>
  <si>
    <t>1.8–2.4</t>
  </si>
  <si>
    <t>0.2–0.4</t>
  </si>
  <si>
    <t>3.3–3.8</t>
  </si>
  <si>
    <t>2.0–2.6</t>
  </si>
  <si>
    <t>0.8–1.1</t>
  </si>
  <si>
    <t>1.4–2.1</t>
  </si>
  <si>
    <t>6.2–7.0</t>
  </si>
  <si>
    <t>7.8–9.2</t>
  </si>
  <si>
    <t>4.7–5.6</t>
  </si>
  <si>
    <t>7.3–8.2</t>
  </si>
  <si>
    <t>9.8–11.3</t>
  </si>
  <si>
    <t>5.0–5.9</t>
  </si>
  <si>
    <t>37.9–39.7</t>
  </si>
  <si>
    <t>42.7–45.7</t>
  </si>
  <si>
    <t>33.5–36</t>
  </si>
  <si>
    <t>2.8–3.4</t>
  </si>
  <si>
    <t>4.1–5.1</t>
  </si>
  <si>
    <t>3.0–3.5</t>
  </si>
  <si>
    <t>3.9–4.8</t>
  </si>
  <si>
    <t>6.4–7.2</t>
  </si>
  <si>
    <t>7.6–8.9</t>
  </si>
  <si>
    <t>5.2–6.1</t>
  </si>
  <si>
    <t>3.1–3.7</t>
  </si>
  <si>
    <t>4.5–5.5</t>
  </si>
  <si>
    <t>1.7–2.3</t>
  </si>
  <si>
    <t>7.2–8.4</t>
  </si>
  <si>
    <t>11.2–12.3</t>
  </si>
  <si>
    <t>12.8–14.4</t>
  </si>
  <si>
    <t>9.5–10.8</t>
  </si>
  <si>
    <t>22.2–24.5</t>
  </si>
  <si>
    <t>4.4–5.0</t>
  </si>
  <si>
    <t>6.2–7.4</t>
  </si>
  <si>
    <t>2.7–3.4</t>
  </si>
  <si>
    <t>0.4–0.6</t>
  </si>
  <si>
    <t>0.4–0.8</t>
  </si>
  <si>
    <t>5.8–6.8</t>
  </si>
  <si>
    <t>CI means confidence interval</t>
  </si>
  <si>
    <r>
      <rPr>
        <b/>
        <sz val="12"/>
        <color theme="1"/>
        <rFont val="Calibri"/>
        <family val="2"/>
        <scheme val="minor"/>
      </rPr>
      <t>Males and females combined</t>
    </r>
    <r>
      <rPr>
        <sz val="12"/>
        <color theme="1"/>
        <rFont val="Calibri"/>
        <family val="2"/>
        <scheme val="minor"/>
      </rPr>
      <t xml:space="preserve">
–
Age (years)</t>
    </r>
  </si>
  <si>
    <r>
      <rPr>
        <b/>
        <sz val="12"/>
        <color theme="1"/>
        <rFont val="Calibri"/>
        <family val="2"/>
        <scheme val="minor"/>
      </rPr>
      <t>Males</t>
    </r>
    <r>
      <rPr>
        <sz val="12"/>
        <color theme="1"/>
        <rFont val="Calibri"/>
        <family val="2"/>
        <scheme val="minor"/>
      </rPr>
      <t xml:space="preserve">
–
Age (years)</t>
    </r>
  </si>
  <si>
    <r>
      <rPr>
        <b/>
        <sz val="12"/>
        <color theme="1"/>
        <rFont val="Calibri"/>
        <family val="2"/>
        <scheme val="minor"/>
      </rPr>
      <t>Females</t>
    </r>
    <r>
      <rPr>
        <sz val="12"/>
        <color theme="1"/>
        <rFont val="Calibri"/>
        <family val="2"/>
        <scheme val="minor"/>
      </rPr>
      <t xml:space="preserve">
–
Age (years)</t>
    </r>
  </si>
  <si>
    <r>
      <rPr>
        <b/>
        <sz val="12"/>
        <color theme="1"/>
        <rFont val="Calibri"/>
        <family val="2"/>
        <scheme val="minor"/>
      </rPr>
      <t>Ages 0 to 39</t>
    </r>
    <r>
      <rPr>
        <sz val="12"/>
        <color theme="1"/>
        <rFont val="Calibri"/>
        <family val="2"/>
        <scheme val="minor"/>
      </rPr>
      <t xml:space="preserve">
</t>
    </r>
    <r>
      <rPr>
        <sz val="12"/>
        <color theme="1"/>
        <rFont val="Calibri"/>
        <family val="2"/>
      </rPr>
      <t>–
d</t>
    </r>
    <r>
      <rPr>
        <sz val="12"/>
        <color theme="1"/>
        <rFont val="Calibri"/>
        <family val="2"/>
        <scheme val="minor"/>
      </rPr>
      <t>eaths</t>
    </r>
  </si>
  <si>
    <r>
      <rPr>
        <b/>
        <sz val="12"/>
        <color theme="1"/>
        <rFont val="Calibri"/>
        <family val="2"/>
        <scheme val="minor"/>
      </rPr>
      <t>Ages 0 to 39</t>
    </r>
    <r>
      <rPr>
        <sz val="12"/>
        <color theme="1"/>
        <rFont val="Calibri"/>
        <family val="2"/>
        <scheme val="minor"/>
      </rPr>
      <t xml:space="preserve">
–
age-specific rate</t>
    </r>
  </si>
  <si>
    <r>
      <rPr>
        <b/>
        <sz val="12"/>
        <color theme="1"/>
        <rFont val="Calibri"/>
        <family val="2"/>
        <scheme val="minor"/>
      </rPr>
      <t>Ages 0 to 39</t>
    </r>
    <r>
      <rPr>
        <sz val="12"/>
        <color theme="1"/>
        <rFont val="Calibri"/>
        <family val="2"/>
        <scheme val="minor"/>
      </rPr>
      <t xml:space="preserve">
–
95% CI</t>
    </r>
  </si>
  <si>
    <r>
      <rPr>
        <b/>
        <sz val="12"/>
        <color theme="1"/>
        <rFont val="Calibri"/>
        <family val="2"/>
        <scheme val="minor"/>
      </rPr>
      <t>Ages 40 to 59</t>
    </r>
    <r>
      <rPr>
        <sz val="12"/>
        <color theme="1"/>
        <rFont val="Calibri"/>
        <family val="2"/>
        <scheme val="minor"/>
      </rPr>
      <t xml:space="preserve">
–
deaths</t>
    </r>
  </si>
  <si>
    <r>
      <rPr>
        <b/>
        <sz val="12"/>
        <color theme="1"/>
        <rFont val="Calibri"/>
        <family val="2"/>
        <scheme val="minor"/>
      </rPr>
      <t>Ages 40 to 59</t>
    </r>
    <r>
      <rPr>
        <sz val="12"/>
        <color theme="1"/>
        <rFont val="Calibri"/>
        <family val="2"/>
        <scheme val="minor"/>
      </rPr>
      <t xml:space="preserve">
–
age-specific rate</t>
    </r>
  </si>
  <si>
    <r>
      <rPr>
        <b/>
        <sz val="12"/>
        <color theme="1"/>
        <rFont val="Calibri"/>
        <family val="2"/>
        <scheme val="minor"/>
      </rPr>
      <t>Ages</t>
    </r>
    <r>
      <rPr>
        <sz val="12"/>
        <color theme="1"/>
        <rFont val="Calibri"/>
        <family val="2"/>
        <scheme val="minor"/>
      </rPr>
      <t xml:space="preserve"> </t>
    </r>
    <r>
      <rPr>
        <b/>
        <sz val="12"/>
        <color theme="1"/>
        <rFont val="Calibri"/>
        <family val="2"/>
        <scheme val="minor"/>
      </rPr>
      <t>40 to 59</t>
    </r>
    <r>
      <rPr>
        <sz val="12"/>
        <color theme="1"/>
        <rFont val="Calibri"/>
        <family val="2"/>
        <scheme val="minor"/>
      </rPr>
      <t xml:space="preserve">
–
95% CI</t>
    </r>
  </si>
  <si>
    <r>
      <rPr>
        <b/>
        <sz val="12"/>
        <color theme="1"/>
        <rFont val="Calibri"/>
        <family val="2"/>
        <scheme val="minor"/>
      </rPr>
      <t>Ages 60 to 79</t>
    </r>
    <r>
      <rPr>
        <sz val="12"/>
        <color theme="1"/>
        <rFont val="Calibri"/>
        <family val="2"/>
        <scheme val="minor"/>
      </rPr>
      <t xml:space="preserve">
–
deaths</t>
    </r>
  </si>
  <si>
    <r>
      <rPr>
        <b/>
        <sz val="12"/>
        <color theme="1"/>
        <rFont val="Calibri"/>
        <family val="2"/>
        <scheme val="minor"/>
      </rPr>
      <t>Ages 60 to 79</t>
    </r>
    <r>
      <rPr>
        <sz val="12"/>
        <color theme="1"/>
        <rFont val="Calibri"/>
        <family val="2"/>
        <scheme val="minor"/>
      </rPr>
      <t xml:space="preserve">
–
age-specific rate</t>
    </r>
  </si>
  <si>
    <r>
      <rPr>
        <b/>
        <sz val="12"/>
        <color theme="1"/>
        <rFont val="Calibri"/>
        <family val="2"/>
        <scheme val="minor"/>
      </rPr>
      <t xml:space="preserve">Ages 60 to 79
</t>
    </r>
    <r>
      <rPr>
        <sz val="12"/>
        <color theme="1"/>
        <rFont val="Calibri"/>
        <family val="2"/>
        <scheme val="minor"/>
      </rPr>
      <t>–
95% CI</t>
    </r>
  </si>
  <si>
    <r>
      <rPr>
        <b/>
        <sz val="12"/>
        <color theme="1"/>
        <rFont val="Calibri"/>
        <family val="2"/>
        <scheme val="minor"/>
      </rPr>
      <t>Age 80 and older</t>
    </r>
    <r>
      <rPr>
        <sz val="12"/>
        <color theme="1"/>
        <rFont val="Calibri"/>
        <family val="2"/>
        <scheme val="minor"/>
      </rPr>
      <t xml:space="preserve">
–
deaths</t>
    </r>
  </si>
  <si>
    <r>
      <rPr>
        <b/>
        <sz val="12"/>
        <color theme="1"/>
        <rFont val="Calibri"/>
        <family val="2"/>
        <scheme val="minor"/>
      </rPr>
      <t>Age 80 and older</t>
    </r>
    <r>
      <rPr>
        <sz val="12"/>
        <color theme="1"/>
        <rFont val="Calibri"/>
        <family val="2"/>
        <scheme val="minor"/>
      </rPr>
      <t xml:space="preserve">
–
age-specific rate</t>
    </r>
  </si>
  <si>
    <r>
      <rPr>
        <b/>
        <sz val="12"/>
        <color theme="1"/>
        <rFont val="Calibri"/>
        <family val="2"/>
        <scheme val="minor"/>
      </rPr>
      <t>Age 80 and older</t>
    </r>
    <r>
      <rPr>
        <sz val="12"/>
        <color theme="1"/>
        <rFont val="Calibri"/>
        <family val="2"/>
        <scheme val="minor"/>
      </rPr>
      <t xml:space="preserve">
–
95% CI</t>
    </r>
  </si>
  <si>
    <t>All cancers*</t>
  </si>
  <si>
    <t>5.0–6.1</t>
  </si>
  <si>
    <t>87.3–93.3</t>
  </si>
  <si>
    <t>517.2–533.9</t>
  </si>
  <si>
    <t>1617.4–1679.4</t>
  </si>
  <si>
    <t>0.6 – 1.2</t>
  </si>
  <si>
    <t>9.9–12.3</t>
  </si>
  <si>
    <t>65.3–78.4</t>
  </si>
  <si>
    <t>0.6–1.1</t>
  </si>
  <si>
    <t>4.4–5.8</t>
  </si>
  <si>
    <t>16.0–19.0</t>
  </si>
  <si>
    <t>19.9–27.5</t>
  </si>
  <si>
    <t>0.7–1.4</t>
  </si>
  <si>
    <t>21–25.3</t>
  </si>
  <si>
    <t>51.1–58.6</t>
  </si>
  <si>
    <t>148–173.3</t>
  </si>
  <si>
    <t>0.3–0.8</t>
  </si>
  <si>
    <t>1.8–3.3</t>
  </si>
  <si>
    <t>3.4–5.6</t>
  </si>
  <si>
    <t>3.3–8.1</t>
  </si>
  <si>
    <t>9.3–11.4</t>
  </si>
  <si>
    <t>42.9–47.8</t>
  </si>
  <si>
    <t>191.9–213.8</t>
  </si>
  <si>
    <t>2.5–3.7</t>
  </si>
  <si>
    <t>15.8–18.8</t>
  </si>
  <si>
    <t>28.9–37.9</t>
  </si>
  <si>
    <t>0.4–1.0</t>
  </si>
  <si>
    <t>1.0–3.4</t>
  </si>
  <si>
    <t>Kidney*</t>
  </si>
  <si>
    <t>1.5–2.4</t>
  </si>
  <si>
    <t>9.6–12.0</t>
  </si>
  <si>
    <t>27.8–36.6</t>
  </si>
  <si>
    <t>2.7–4.0</t>
  </si>
  <si>
    <t>5.1–9.3</t>
  </si>
  <si>
    <t>2.0–3.0</t>
  </si>
  <si>
    <t>15.5–18.6</t>
  </si>
  <si>
    <t>68.2–81.6</t>
  </si>
  <si>
    <t>3.4–4.7</t>
  </si>
  <si>
    <t>24.6–28.3</t>
  </si>
  <si>
    <t>52.1–63.8</t>
  </si>
  <si>
    <t>13.2–15.6</t>
  </si>
  <si>
    <t>137.7–146.4</t>
  </si>
  <si>
    <t>289.5–316.2</t>
  </si>
  <si>
    <t>Melanoma*</t>
  </si>
  <si>
    <t>1.3–2.2</t>
  </si>
  <si>
    <t>7.8–10.0</t>
  </si>
  <si>
    <t>24.5–32.8</t>
  </si>
  <si>
    <t>0.7 – 1.4</t>
  </si>
  <si>
    <t>8.6–10.9</t>
  </si>
  <si>
    <t>32.0–41.4</t>
  </si>
  <si>
    <t>Non-Hodgkin lymphoma*</t>
  </si>
  <si>
    <t>2.4–3.5</t>
  </si>
  <si>
    <t>17.7–21.0</t>
  </si>
  <si>
    <t>65.0–78.1</t>
  </si>
  <si>
    <t>0–0.2</t>
  </si>
  <si>
    <t>10.3–12.8</t>
  </si>
  <si>
    <t>17.3–24.4</t>
  </si>
  <si>
    <t>0.2–0.6</t>
  </si>
  <si>
    <t>6.4–8.9</t>
  </si>
  <si>
    <t>21.4–26.4</t>
  </si>
  <si>
    <t>36.9–50.1</t>
  </si>
  <si>
    <t>240†</t>
  </si>
  <si>
    <t>5.4 – 7.0</t>
  </si>
  <si>
    <t>36–40.5</t>
  </si>
  <si>
    <t>90.1–105.4</t>
  </si>
  <si>
    <t>50†</t>
  </si>
  <si>
    <t>1.9 – 3.4</t>
  </si>
  <si>
    <t>43.7–51.0</t>
  </si>
  <si>
    <t>354.5–401.6</t>
  </si>
  <si>
    <t>Stomach*</t>
  </si>
  <si>
    <t>2.6–3.8</t>
  </si>
  <si>
    <t>11.7–14.4</t>
  </si>
  <si>
    <t>37.6–47.7</t>
  </si>
  <si>
    <t>0.1–0.5</t>
  </si>
  <si>
    <t>0.3–1.0</t>
  </si>
  <si>
    <t>0.9–1.8</t>
  </si>
  <si>
    <t>3.4–7.0</t>
  </si>
  <si>
    <t>90†</t>
  </si>
  <si>
    <t>3.7 – 5.6</t>
  </si>
  <si>
    <t>19.6–24.3</t>
  </si>
  <si>
    <t>32.9–45.5</t>
  </si>
  <si>
    <r>
      <t>Abbreviation</t>
    </r>
    <r>
      <rPr>
        <sz val="12"/>
        <color theme="1"/>
        <rFont val="Calibri"/>
        <family val="2"/>
        <scheme val="minor"/>
      </rPr>
      <t>: CI means confidence interval</t>
    </r>
  </si>
  <si>
    <r>
      <t>Symbols</t>
    </r>
    <r>
      <rPr>
        <sz val="12"/>
        <color theme="1"/>
        <rFont val="Calibri"/>
        <family val="2"/>
        <scheme val="minor"/>
      </rPr>
      <t>:</t>
    </r>
  </si>
  <si>
    <r>
      <t>Notes</t>
    </r>
    <r>
      <rPr>
        <sz val="12"/>
        <color theme="1"/>
        <rFont val="Calibri"/>
        <family val="2"/>
        <scheme val="minor"/>
      </rPr>
      <t>:</t>
    </r>
  </si>
  <si>
    <r>
      <t>·</t>
    </r>
    <r>
      <rPr>
        <sz val="7"/>
        <color theme="1"/>
        <rFont val="Times New Roman"/>
        <family val="1"/>
      </rPr>
      <t xml:space="preserve">       </t>
    </r>
    <r>
      <rPr>
        <sz val="12"/>
        <color theme="1"/>
        <rFont val="Calibri"/>
        <family val="2"/>
        <scheme val="minor"/>
      </rPr>
      <t>Excludes cases with no age information.</t>
    </r>
  </si>
  <si>
    <r>
      <t>Analysis by</t>
    </r>
    <r>
      <rPr>
        <sz val="12"/>
        <color theme="1"/>
        <rFont val="Calibri"/>
        <family val="2"/>
        <scheme val="minor"/>
      </rPr>
      <t>: Surveillance, Ontario Health (Cancer Care Ontario)</t>
    </r>
  </si>
  <si>
    <r>
      <t>Data source</t>
    </r>
    <r>
      <rPr>
        <sz val="12"/>
        <color theme="1"/>
        <rFont val="Calibri"/>
        <family val="2"/>
        <scheme val="minor"/>
      </rPr>
      <t>: Ontario Cancer Registry (February 2023), Ontario Health (Cancer Care Ontario)</t>
    </r>
  </si>
  <si>
    <r>
      <rPr>
        <b/>
        <sz val="12"/>
        <rFont val="Calibri"/>
        <family val="2"/>
        <scheme val="minor"/>
      </rPr>
      <t>Males and females combined</t>
    </r>
    <r>
      <rPr>
        <sz val="12"/>
        <rFont val="Calibri"/>
        <family val="2"/>
        <scheme val="minor"/>
      </rPr>
      <t xml:space="preserve">
–
period</t>
    </r>
  </si>
  <si>
    <r>
      <rPr>
        <b/>
        <sz val="12"/>
        <rFont val="Calibri"/>
        <family val="2"/>
        <scheme val="minor"/>
      </rPr>
      <t>Males and females combined</t>
    </r>
    <r>
      <rPr>
        <sz val="12"/>
        <rFont val="Calibri"/>
        <family val="2"/>
        <scheme val="minor"/>
      </rPr>
      <t xml:space="preserve">
–
APC</t>
    </r>
  </si>
  <si>
    <r>
      <rPr>
        <b/>
        <sz val="12"/>
        <rFont val="Calibri"/>
        <family val="2"/>
        <scheme val="minor"/>
      </rPr>
      <t>Males</t>
    </r>
    <r>
      <rPr>
        <sz val="12"/>
        <rFont val="Calibri"/>
        <family val="2"/>
        <scheme val="minor"/>
      </rPr>
      <t xml:space="preserve">
–
period</t>
    </r>
  </si>
  <si>
    <r>
      <rPr>
        <b/>
        <sz val="12"/>
        <rFont val="Calibri"/>
        <family val="2"/>
        <scheme val="minor"/>
      </rPr>
      <t>Males</t>
    </r>
    <r>
      <rPr>
        <sz val="12"/>
        <rFont val="Calibri"/>
        <family val="2"/>
        <scheme val="minor"/>
      </rPr>
      <t xml:space="preserve">
–
APC</t>
    </r>
  </si>
  <si>
    <r>
      <rPr>
        <b/>
        <sz val="12"/>
        <rFont val="Calibri"/>
        <family val="2"/>
        <scheme val="minor"/>
      </rPr>
      <t>Females</t>
    </r>
    <r>
      <rPr>
        <sz val="12"/>
        <rFont val="Calibri"/>
        <family val="2"/>
        <scheme val="minor"/>
      </rPr>
      <t xml:space="preserve">
–
period</t>
    </r>
  </si>
  <si>
    <r>
      <rPr>
        <b/>
        <sz val="12"/>
        <rFont val="Calibri"/>
        <family val="2"/>
        <scheme val="minor"/>
      </rPr>
      <t>Females</t>
    </r>
    <r>
      <rPr>
        <sz val="12"/>
        <rFont val="Calibri"/>
        <family val="2"/>
        <scheme val="minor"/>
      </rPr>
      <t xml:space="preserve">
–
APC</t>
    </r>
  </si>
  <si>
    <t>2001–2020</t>
  </si>
  <si>
    <t>2002–2020</t>
  </si>
  <si>
    <t>1986–2016</t>
  </si>
  <si>
    <t>2016–2020</t>
  </si>
  <si>
    <t>-4.5*</t>
  </si>
  <si>
    <t>-4.2</t>
  </si>
  <si>
    <t>2006–2020</t>
  </si>
  <si>
    <t>1995–2020</t>
  </si>
  <si>
    <t>4.5</t>
  </si>
  <si>
    <t>2010–2020</t>
  </si>
  <si>
    <t>2011–2020</t>
  </si>
  <si>
    <t>1995–2012</t>
  </si>
  <si>
    <t>2012–2020</t>
  </si>
  <si>
    <t>1986–2020</t>
  </si>
  <si>
    <t>1986–2005</t>
  </si>
  <si>
    <t>2004–2020</t>
  </si>
  <si>
    <t>2005–2020</t>
  </si>
  <si>
    <t>2000–2020</t>
  </si>
  <si>
    <t>-3.3*</t>
  </si>
  <si>
    <t>2008–2020</t>
  </si>
  <si>
    <t>2014–2020</t>
  </si>
  <si>
    <t>2009–2020</t>
  </si>
  <si>
    <t>-2.9*</t>
  </si>
  <si>
    <t>2009–2014</t>
  </si>
  <si>
    <t>-8.0*</t>
  </si>
  <si>
    <t>-8.6*</t>
  </si>
  <si>
    <t>2013–2020</t>
  </si>
  <si>
    <t>1994–2008</t>
  </si>
  <si>
    <t>5.7*</t>
  </si>
  <si>
    <t>2008–2016</t>
  </si>
  <si>
    <t>-2.7</t>
  </si>
  <si>
    <t>1999–2020</t>
  </si>
  <si>
    <t>1998–2020</t>
  </si>
  <si>
    <t>1999–2003</t>
  </si>
  <si>
    <t>2007–2020</t>
  </si>
  <si>
    <t>0.2*</t>
  </si>
  <si>
    <t>2003–2020</t>
  </si>
  <si>
    <t>1994–2014</t>
  </si>
  <si>
    <t>-4.4*</t>
  </si>
  <si>
    <t>-4.6*</t>
  </si>
  <si>
    <t>1993–2020</t>
  </si>
  <si>
    <t>1997–2020</t>
  </si>
  <si>
    <t>*Statistically significant trend</t>
  </si>
  <si>
    <r>
      <t>Note:</t>
    </r>
    <r>
      <rPr>
        <sz val="12"/>
        <color theme="1"/>
        <rFont val="Calibri"/>
        <family val="2"/>
        <scheme val="minor"/>
      </rPr>
      <t xml:space="preserve"> </t>
    </r>
  </si>
  <si>
    <r>
      <t>·</t>
    </r>
    <r>
      <rPr>
        <sz val="7"/>
        <color theme="1"/>
        <rFont val="Times New Roman"/>
        <family val="1"/>
      </rPr>
      <t xml:space="preserve">       </t>
    </r>
    <r>
      <rPr>
        <sz val="12"/>
        <color theme="1"/>
        <rFont val="Calibri"/>
        <family val="2"/>
        <scheme val="minor"/>
      </rPr>
      <t>Rates are standardized to the age distribution of the 2011 Canadian Standard population.</t>
    </r>
  </si>
  <si>
    <r>
      <t xml:space="preserve">Table 4.1 </t>
    </r>
    <r>
      <rPr>
        <sz val="12"/>
        <color rgb="FF000000"/>
        <rFont val="Calibri"/>
        <family val="2"/>
      </rPr>
      <t>Five-year relative survival ratios by cancer type and binary sex, Ontario, 2016 to 2020</t>
    </r>
  </si>
  <si>
    <r>
      <t xml:space="preserve">Males and females combined
</t>
    </r>
    <r>
      <rPr>
        <sz val="12"/>
        <color rgb="FF000000"/>
        <rFont val="Calibri"/>
        <family val="2"/>
      </rPr>
      <t>–
RSR</t>
    </r>
  </si>
  <si>
    <r>
      <t xml:space="preserve">Males and females combined
</t>
    </r>
    <r>
      <rPr>
        <sz val="12"/>
        <color rgb="FF000000"/>
        <rFont val="Calibri"/>
        <family val="2"/>
      </rPr>
      <t>–
95% CI</t>
    </r>
  </si>
  <si>
    <r>
      <t xml:space="preserve">Males
</t>
    </r>
    <r>
      <rPr>
        <sz val="12"/>
        <color rgb="FF000000"/>
        <rFont val="Calibri"/>
        <family val="2"/>
      </rPr>
      <t>–
RSR</t>
    </r>
  </si>
  <si>
    <r>
      <t xml:space="preserve">Males
</t>
    </r>
    <r>
      <rPr>
        <sz val="12"/>
        <color rgb="FF000000"/>
        <rFont val="Calibri"/>
        <family val="2"/>
      </rPr>
      <t>–
95% CI</t>
    </r>
  </si>
  <si>
    <r>
      <t xml:space="preserve">Females
</t>
    </r>
    <r>
      <rPr>
        <sz val="12"/>
        <color rgb="FF000000"/>
        <rFont val="Calibri"/>
        <family val="2"/>
      </rPr>
      <t>–
RSR</t>
    </r>
  </si>
  <si>
    <r>
      <t xml:space="preserve">Females
</t>
    </r>
    <r>
      <rPr>
        <sz val="12"/>
        <color rgb="FF000000"/>
        <rFont val="Calibri"/>
        <family val="2"/>
      </rPr>
      <t>–
95% C</t>
    </r>
    <r>
      <rPr>
        <b/>
        <sz val="12"/>
        <color rgb="FF000000"/>
        <rFont val="Calibri"/>
        <family val="2"/>
      </rPr>
      <t>I</t>
    </r>
  </si>
  <si>
    <t>67.1–67.5</t>
  </si>
  <si>
    <t>64.5–65.2</t>
  </si>
  <si>
    <t>69.4–70.0</t>
  </si>
  <si>
    <t>Brain and other nervous system - Malignant</t>
  </si>
  <si>
    <t>25.1–28.5</t>
  </si>
  <si>
    <t>23.8–28.3</t>
  </si>
  <si>
    <t>25.3–30.5</t>
  </si>
  <si>
    <t>5.2–7.7</t>
  </si>
  <si>
    <t>4.7–8.1</t>
  </si>
  <si>
    <t>4.5–8.4</t>
  </si>
  <si>
    <t>54.6–62.0</t>
  </si>
  <si>
    <t>51.4–61.4</t>
  </si>
  <si>
    <t>55.0–65.9</t>
  </si>
  <si>
    <t>Brain and other nervous system - Non-malignant</t>
  </si>
  <si>
    <t>84.7–87.0</t>
  </si>
  <si>
    <t>80.6–84.5</t>
  </si>
  <si>
    <t>86.6–89.4</t>
  </si>
  <si>
    <t>91.3–94.9</t>
  </si>
  <si>
    <t>82.0–90.1</t>
  </si>
  <si>
    <t>93.7–97.4</t>
  </si>
  <si>
    <t>89.3–93.4</t>
  </si>
  <si>
    <t>86.3–92.8</t>
  </si>
  <si>
    <t>90.1–95.2</t>
  </si>
  <si>
    <t>89.1–90.1</t>
  </si>
  <si>
    <t>72.3–76.9</t>
  </si>
  <si>
    <t>47.6–51.3</t>
  </si>
  <si>
    <t>92.0–93.2</t>
  </si>
  <si>
    <t>94.4–97.1</t>
  </si>
  <si>
    <t>80.6–82.7</t>
  </si>
  <si>
    <t xml:space="preserve">  Uterus - endometrial</t>
  </si>
  <si>
    <t>83.2–85.3</t>
  </si>
  <si>
    <t xml:space="preserve">  Uterus - uterine sarcoma</t>
  </si>
  <si>
    <t>45.2–59.1</t>
  </si>
  <si>
    <t>64.2–65.8</t>
  </si>
  <si>
    <t>63.5–65.7</t>
  </si>
  <si>
    <t>64.3–66.7</t>
  </si>
  <si>
    <t>63.3–65.3</t>
  </si>
  <si>
    <t>62.5–65.3</t>
  </si>
  <si>
    <t>63.2–66.1</t>
  </si>
  <si>
    <t xml:space="preserve">    Colon - left sided</t>
  </si>
  <si>
    <t>66.0–69.1</t>
  </si>
  <si>
    <t>65.7–69.8</t>
  </si>
  <si>
    <t>64.9–69.6</t>
  </si>
  <si>
    <t xml:space="preserve">    Colon - right sided</t>
  </si>
  <si>
    <t>64.3–66.9</t>
  </si>
  <si>
    <t>62.7–66.5</t>
  </si>
  <si>
    <t>64.8–68.4</t>
  </si>
  <si>
    <t>64.5–67.1</t>
  </si>
  <si>
    <t>63.4–66.8</t>
  </si>
  <si>
    <t>64.8–68.9</t>
  </si>
  <si>
    <t>56.3–61.6</t>
  </si>
  <si>
    <t>55.3–62.3</t>
  </si>
  <si>
    <t>54.8–63.0</t>
  </si>
  <si>
    <t>66.4–69.4</t>
  </si>
  <si>
    <t>64.9–68.7</t>
  </si>
  <si>
    <t>67.2–71.9</t>
  </si>
  <si>
    <t>17.7–21.3</t>
  </si>
  <si>
    <t>17.8–22.1</t>
  </si>
  <si>
    <t>14.5–21.6</t>
  </si>
  <si>
    <t xml:space="preserve">  Esophagus - adenocarcinoma</t>
  </si>
  <si>
    <t>19.2–24.0</t>
  </si>
  <si>
    <t>19.6–25.0</t>
  </si>
  <si>
    <t>12.3–23.3</t>
  </si>
  <si>
    <t xml:space="preserve">  Esophagus - squamous cell carcinoma</t>
  </si>
  <si>
    <t>13.7–20.2</t>
  </si>
  <si>
    <t>11.7–19.7</t>
  </si>
  <si>
    <t>13.6–24.3</t>
  </si>
  <si>
    <t>21.4–24.6</t>
  </si>
  <si>
    <t>21.8–25.7</t>
  </si>
  <si>
    <t>18.9–24.5</t>
  </si>
  <si>
    <t>14.1–16.2</t>
  </si>
  <si>
    <t>13.0–16.0</t>
  </si>
  <si>
    <t>14.3–17.5</t>
  </si>
  <si>
    <t>32.0–35.3</t>
  </si>
  <si>
    <t>29.4–33.4</t>
  </si>
  <si>
    <t>34.8–40.3</t>
  </si>
  <si>
    <t>58.2–65.2</t>
  </si>
  <si>
    <t>58.2–65.8</t>
  </si>
  <si>
    <t>50.9–68.4</t>
  </si>
  <si>
    <t>63.1–66.3</t>
  </si>
  <si>
    <t>61.7–65.5</t>
  </si>
  <si>
    <t>64.2–70.1</t>
  </si>
  <si>
    <t>23.9–37.5</t>
  </si>
  <si>
    <t>24.4–39.7</t>
  </si>
  <si>
    <t>12.6–41.0</t>
  </si>
  <si>
    <t>64.1–68.8</t>
  </si>
  <si>
    <t>60.9–67.0</t>
  </si>
  <si>
    <t>66.7–74.2</t>
  </si>
  <si>
    <t>62.9–74.5</t>
  </si>
  <si>
    <t>60.1–74.2</t>
  </si>
  <si>
    <t>60.7–81.0</t>
  </si>
  <si>
    <t>63.6–68.5</t>
  </si>
  <si>
    <t>64.1–69.6</t>
  </si>
  <si>
    <t>57.0–67.9</t>
  </si>
  <si>
    <t>97.3–98.4</t>
  </si>
  <si>
    <t>94.4–97.0</t>
  </si>
  <si>
    <t>97.9–99.0</t>
  </si>
  <si>
    <t xml:space="preserve">  Thyroid - anaplastic</t>
  </si>
  <si>
    <t>11.7–34.4</t>
  </si>
  <si>
    <t>3.0–27.3</t>
  </si>
  <si>
    <t>†</t>
  </si>
  <si>
    <t xml:space="preserve">  Thyroid - follicular</t>
  </si>
  <si>
    <t>91.2–99.0</t>
  </si>
  <si>
    <t>76.1–98.9</t>
  </si>
  <si>
    <t>91.3–99.1</t>
  </si>
  <si>
    <t xml:space="preserve">  Thyroid - medullary</t>
  </si>
  <si>
    <t>73.4–90.3</t>
  </si>
  <si>
    <t>50.9–83.3</t>
  </si>
  <si>
    <t>78.8–96.8</t>
  </si>
  <si>
    <t xml:space="preserve">  Thyroid - papillary</t>
  </si>
  <si>
    <t>98.9–99.9</t>
  </si>
  <si>
    <t>97.2–99.6</t>
  </si>
  <si>
    <t>97.6–100.0</t>
  </si>
  <si>
    <t>61.0–63.8</t>
  </si>
  <si>
    <t>61.2–64.9</t>
  </si>
  <si>
    <t>59.0–63.4</t>
  </si>
  <si>
    <t>69.9–77.2</t>
  </si>
  <si>
    <t>70.9–80.4</t>
  </si>
  <si>
    <t>65.0–76.4</t>
  </si>
  <si>
    <t>12.9–30.9</t>
  </si>
  <si>
    <t>4.8–23.0</t>
  </si>
  <si>
    <t>18.0–49.5</t>
  </si>
  <si>
    <t>24.7–29.2</t>
  </si>
  <si>
    <t>22.5–28.7</t>
  </si>
  <si>
    <t>25.1–31.8</t>
  </si>
  <si>
    <t>87.7–91.8</t>
  </si>
  <si>
    <t>85.9–91.2</t>
  </si>
  <si>
    <t>88.1–94.4</t>
  </si>
  <si>
    <t>60.2–67.9</t>
  </si>
  <si>
    <t>54.9–65.1</t>
  </si>
  <si>
    <t>63.5–75.2</t>
  </si>
  <si>
    <t>70.7–72.7</t>
  </si>
  <si>
    <t>69.2–71.9</t>
  </si>
  <si>
    <t>71.7–74.5</t>
  </si>
  <si>
    <t>85.3–89.7</t>
  </si>
  <si>
    <t>82.6–88.9</t>
  </si>
  <si>
    <t>86.0–92.3</t>
  </si>
  <si>
    <t>69.0–71.1</t>
  </si>
  <si>
    <t>67.6–70.4</t>
  </si>
  <si>
    <t>69.8–72.9</t>
  </si>
  <si>
    <t xml:space="preserve">    Non-Hodgkin lymphoma - extranodal</t>
  </si>
  <si>
    <t>67.1–70.0</t>
  </si>
  <si>
    <t>65.6–69.6</t>
  </si>
  <si>
    <t>67.4–71.8</t>
  </si>
  <si>
    <t xml:space="preserve">    Non-Hodgkin lymphoma - nodal</t>
  </si>
  <si>
    <t>70.1–73.1</t>
  </si>
  <si>
    <t>68.5–72.5</t>
  </si>
  <si>
    <t>70.7–75.1</t>
  </si>
  <si>
    <t>53.2–57.1</t>
  </si>
  <si>
    <t>51.3–56.6</t>
  </si>
  <si>
    <t>53.6–59.3</t>
  </si>
  <si>
    <t>87.3–89.3</t>
  </si>
  <si>
    <t>83.9–86.8</t>
  </si>
  <si>
    <t>90.6–93.2</t>
  </si>
  <si>
    <t>65.4–75.5</t>
  </si>
  <si>
    <t>65.8–80.7</t>
  </si>
  <si>
    <t>59.9–73.7</t>
  </si>
  <si>
    <t xml:space="preserve">  Melanoma - mucosal</t>
  </si>
  <si>
    <t>37.7–59.0</t>
  </si>
  <si>
    <t>50.2–94.9</t>
  </si>
  <si>
    <t>26.9–49.6</t>
  </si>
  <si>
    <t xml:space="preserve">  Melanoma - ocular</t>
  </si>
  <si>
    <t>72.3–83.4</t>
  </si>
  <si>
    <t>64.4–80.3</t>
  </si>
  <si>
    <t>75.2–89.8</t>
  </si>
  <si>
    <t>28.1–29.4</t>
  </si>
  <si>
    <t>22.9–24.6</t>
  </si>
  <si>
    <t>32.6–34.4</t>
  </si>
  <si>
    <t xml:space="preserve">  Lung - adenocarcinoma</t>
  </si>
  <si>
    <t>31.4–33.4</t>
  </si>
  <si>
    <t>25.4–28.2</t>
  </si>
  <si>
    <t>35.6–38.3</t>
  </si>
  <si>
    <t xml:space="preserve">  Lung - large cell</t>
  </si>
  <si>
    <t>22.5–32.9</t>
  </si>
  <si>
    <t>19.8–34.2</t>
  </si>
  <si>
    <t>20.6–35.6</t>
  </si>
  <si>
    <t xml:space="preserve">  Lung - small cell</t>
  </si>
  <si>
    <t>8.7–11.3</t>
  </si>
  <si>
    <t>6.4–9.8</t>
  </si>
  <si>
    <t>10.0–14.0</t>
  </si>
  <si>
    <t xml:space="preserve">  Lung - squamous cell</t>
  </si>
  <si>
    <t>24.5–27.5</t>
  </si>
  <si>
    <t>22.3–26.1</t>
  </si>
  <si>
    <t>26.3–31.3</t>
  </si>
  <si>
    <t>77.4–79.6</t>
  </si>
  <si>
    <t>78.1–80.7</t>
  </si>
  <si>
    <t>73.2–77.5</t>
  </si>
  <si>
    <t>77.5–80.0</t>
  </si>
  <si>
    <t>77.5–80.6</t>
  </si>
  <si>
    <t>75.9–80.0</t>
  </si>
  <si>
    <t>RSR means relative survival ratio</t>
  </si>
  <si>
    <r>
      <t>Symbol:</t>
    </r>
    <r>
      <rPr>
        <sz val="12"/>
        <color theme="1"/>
        <rFont val="Calibri"/>
        <family val="2"/>
        <scheme val="minor"/>
      </rPr>
      <t xml:space="preserve"> †Estimate could not be calculated</t>
    </r>
  </si>
  <si>
    <r>
      <t>·</t>
    </r>
    <r>
      <rPr>
        <sz val="7"/>
        <color theme="1"/>
        <rFont val="Times New Roman"/>
        <family val="1"/>
      </rPr>
      <t xml:space="preserve">         </t>
    </r>
    <r>
      <rPr>
        <sz val="12"/>
        <color theme="1"/>
        <rFont val="Calibri"/>
        <family val="2"/>
        <scheme val="minor"/>
      </rPr>
      <t>The analysis was restricted to people ages 15 to 99.</t>
    </r>
  </si>
  <si>
    <r>
      <t>·</t>
    </r>
    <r>
      <rPr>
        <sz val="7"/>
        <color theme="1"/>
        <rFont val="Times New Roman"/>
        <family val="1"/>
      </rPr>
      <t xml:space="preserve">         </t>
    </r>
    <r>
      <rPr>
        <sz val="12"/>
        <color theme="1"/>
        <rFont val="Calibri"/>
        <family val="2"/>
        <scheme val="minor"/>
      </rPr>
      <t>Bladder cancer includes carcinoma in situ cases.</t>
    </r>
  </si>
  <si>
    <r>
      <rPr>
        <b/>
        <sz val="12"/>
        <rFont val="Calibri"/>
        <family val="2"/>
        <scheme val="minor"/>
      </rPr>
      <t>1986–1990</t>
    </r>
    <r>
      <rPr>
        <sz val="12"/>
        <rFont val="Calibri"/>
        <family val="2"/>
        <scheme val="minor"/>
      </rPr>
      <t xml:space="preserve">
–
RSR (%)</t>
    </r>
  </si>
  <si>
    <r>
      <rPr>
        <b/>
        <sz val="12"/>
        <rFont val="Calibri"/>
        <family val="2"/>
        <scheme val="minor"/>
      </rPr>
      <t>1986–1990</t>
    </r>
    <r>
      <rPr>
        <sz val="12"/>
        <rFont val="Calibri"/>
        <family val="2"/>
        <scheme val="minor"/>
      </rPr>
      <t xml:space="preserve">
–
95% CI</t>
    </r>
  </si>
  <si>
    <r>
      <rPr>
        <b/>
        <sz val="12"/>
        <rFont val="Calibri"/>
        <family val="2"/>
        <scheme val="minor"/>
      </rPr>
      <t>1996–2000</t>
    </r>
    <r>
      <rPr>
        <sz val="12"/>
        <rFont val="Calibri"/>
        <family val="2"/>
        <scheme val="minor"/>
      </rPr>
      <t xml:space="preserve">
–
RSR (%)</t>
    </r>
  </si>
  <si>
    <r>
      <rPr>
        <b/>
        <sz val="12"/>
        <rFont val="Calibri"/>
        <family val="2"/>
        <scheme val="minor"/>
      </rPr>
      <t>1996–2000</t>
    </r>
    <r>
      <rPr>
        <sz val="12"/>
        <rFont val="Calibri"/>
        <family val="2"/>
        <scheme val="minor"/>
      </rPr>
      <t xml:space="preserve">
–
95% CI</t>
    </r>
  </si>
  <si>
    <r>
      <rPr>
        <b/>
        <sz val="12"/>
        <rFont val="Calibri"/>
        <family val="2"/>
        <scheme val="minor"/>
      </rPr>
      <t>2006–2010</t>
    </r>
    <r>
      <rPr>
        <sz val="12"/>
        <rFont val="Calibri"/>
        <family val="2"/>
        <scheme val="minor"/>
      </rPr>
      <t xml:space="preserve">
–
RSR (%)</t>
    </r>
  </si>
  <si>
    <r>
      <rPr>
        <b/>
        <sz val="12"/>
        <rFont val="Calibri"/>
        <family val="2"/>
        <scheme val="minor"/>
      </rPr>
      <t>2006–2010</t>
    </r>
    <r>
      <rPr>
        <sz val="12"/>
        <rFont val="Calibri"/>
        <family val="2"/>
        <scheme val="minor"/>
      </rPr>
      <t xml:space="preserve">
–
95% CI</t>
    </r>
  </si>
  <si>
    <r>
      <rPr>
        <b/>
        <sz val="12"/>
        <rFont val="Calibri"/>
        <family val="2"/>
        <scheme val="minor"/>
      </rPr>
      <t>2016–2020</t>
    </r>
    <r>
      <rPr>
        <sz val="12"/>
        <rFont val="Calibri"/>
        <family val="2"/>
        <scheme val="minor"/>
      </rPr>
      <t xml:space="preserve">
–
RSR (%)</t>
    </r>
  </si>
  <si>
    <r>
      <rPr>
        <b/>
        <sz val="12"/>
        <rFont val="Calibri"/>
        <family val="2"/>
        <scheme val="minor"/>
      </rPr>
      <t>2016–2020</t>
    </r>
    <r>
      <rPr>
        <sz val="12"/>
        <rFont val="Calibri"/>
        <family val="2"/>
        <scheme val="minor"/>
      </rPr>
      <t xml:space="preserve">
–
95% CI</t>
    </r>
  </si>
  <si>
    <t>50.4–50.9</t>
  </si>
  <si>
    <t>58.4–58.8</t>
  </si>
  <si>
    <t>64.0–64.4</t>
  </si>
  <si>
    <t>66.1–66.6</t>
  </si>
  <si>
    <t>24.9–27.8</t>
  </si>
  <si>
    <t>29.3–32.0</t>
  </si>
  <si>
    <t>32.0</t>
  </si>
  <si>
    <t>30.8–33.3</t>
  </si>
  <si>
    <t>28.4–31.8</t>
  </si>
  <si>
    <t>4.2–7.4</t>
  </si>
  <si>
    <t>5.9–9.2</t>
  </si>
  <si>
    <t>7.0–10.6</t>
  </si>
  <si>
    <t>9.2–14.6</t>
  </si>
  <si>
    <t>25.4–30.2</t>
  </si>
  <si>
    <t>32.6–38.1</t>
  </si>
  <si>
    <t>37.9–42.5</t>
  </si>
  <si>
    <t>42.2–49.8</t>
  </si>
  <si>
    <t>76.3–77.8</t>
  </si>
  <si>
    <t>84.9–86.1</t>
  </si>
  <si>
    <t>86.3–87.4</t>
  </si>
  <si>
    <t>88.7–90.0</t>
  </si>
  <si>
    <t>61.6–65.6</t>
  </si>
  <si>
    <t>67.1–71.2</t>
  </si>
  <si>
    <t>66.1–71.4</t>
  </si>
  <si>
    <t>29.8–33.1</t>
  </si>
  <si>
    <t>36.3–39.4</t>
  </si>
  <si>
    <t>40.7–43.5</t>
  </si>
  <si>
    <t>43.7–47.5</t>
  </si>
  <si>
    <t>72.4–74.8</t>
  </si>
  <si>
    <t>93.9–94.8</t>
  </si>
  <si>
    <t>92.0</t>
  </si>
  <si>
    <t>91.3–92.6</t>
  </si>
  <si>
    <t>83.3–91.4</t>
  </si>
  <si>
    <t>88.1–94.3</t>
  </si>
  <si>
    <t>88.0–95.4</t>
  </si>
  <si>
    <t>81.0</t>
  </si>
  <si>
    <t>79.4–82.6</t>
  </si>
  <si>
    <t>80.9–83.5</t>
  </si>
  <si>
    <t>79.4–81.6</t>
  </si>
  <si>
    <t>78.2–80.9</t>
  </si>
  <si>
    <t>81.4–84.8</t>
  </si>
  <si>
    <t>85.0</t>
  </si>
  <si>
    <t>83.5–86.3</t>
  </si>
  <si>
    <t>82.7–85.0</t>
  </si>
  <si>
    <t>81.0–83.7</t>
  </si>
  <si>
    <t>33.2–55.0</t>
  </si>
  <si>
    <t>33.6–51.1</t>
  </si>
  <si>
    <t>34.0</t>
  </si>
  <si>
    <t>28.3–39.7</t>
  </si>
  <si>
    <t>30.7–53.2</t>
  </si>
  <si>
    <t>53.0</t>
  </si>
  <si>
    <t>52.3–53.8</t>
  </si>
  <si>
    <t>58.0–59.3</t>
  </si>
  <si>
    <t>66.6–67.7</t>
  </si>
  <si>
    <t>66.1–67.6</t>
  </si>
  <si>
    <t>55.0</t>
  </si>
  <si>
    <t>54.1–55.9</t>
  </si>
  <si>
    <t>57.3–59.0</t>
  </si>
  <si>
    <t>66.0–67.4</t>
  </si>
  <si>
    <t>65.1–67.1</t>
  </si>
  <si>
    <t>57.0</t>
  </si>
  <si>
    <t>55.5–58.4</t>
  </si>
  <si>
    <t>59.8–62.4</t>
  </si>
  <si>
    <t>69.4–71.5</t>
  </si>
  <si>
    <t>66.9–70.0</t>
  </si>
  <si>
    <t>54.0–56.7</t>
  </si>
  <si>
    <t>57.6–59.9</t>
  </si>
  <si>
    <t>66.0</t>
  </si>
  <si>
    <t>65.0–67.0</t>
  </si>
  <si>
    <t>67.0</t>
  </si>
  <si>
    <t>65.7–68.4</t>
  </si>
  <si>
    <t>47.8–50.5</t>
  </si>
  <si>
    <t>58.7–61.1</t>
  </si>
  <si>
    <t>66.2–68.2</t>
  </si>
  <si>
    <t>65.3–68.0</t>
  </si>
  <si>
    <t>43.1–48.0</t>
  </si>
  <si>
    <t>57.9–61.9</t>
  </si>
  <si>
    <t>62.2–66.0</t>
  </si>
  <si>
    <t>57.3–62.7</t>
  </si>
  <si>
    <t>49.0–52.1</t>
  </si>
  <si>
    <t>58.3–61.2</t>
  </si>
  <si>
    <t>67.1–69.4</t>
  </si>
  <si>
    <t>67.1–70.2</t>
  </si>
  <si>
    <t>12.1–15.9</t>
  </si>
  <si>
    <t>15.0</t>
  </si>
  <si>
    <t>13.5–16.6</t>
  </si>
  <si>
    <t>15.0–17.8</t>
  </si>
  <si>
    <t>18.3–22.4</t>
  </si>
  <si>
    <t>9.5–16.3</t>
  </si>
  <si>
    <t>10.3–14.5</t>
  </si>
  <si>
    <t>12.8–16.3</t>
  </si>
  <si>
    <t>19.0–24.3</t>
  </si>
  <si>
    <t>10.2–15.0</t>
  </si>
  <si>
    <t>13.1–18.2</t>
  </si>
  <si>
    <t>16.8–22.6</t>
  </si>
  <si>
    <t>14.8–22.7</t>
  </si>
  <si>
    <t>7.9–12.0</t>
  </si>
  <si>
    <t>14.9–18.4</t>
  </si>
  <si>
    <t>21.8–24.7</t>
  </si>
  <si>
    <t>24.0</t>
  </si>
  <si>
    <t>22.3–25.7</t>
  </si>
  <si>
    <t>7.0–8.8</t>
  </si>
  <si>
    <t>8.5–10.3</t>
  </si>
  <si>
    <t>11.1–12.8</t>
  </si>
  <si>
    <t>17.1–19.7</t>
  </si>
  <si>
    <t>19.9–22.5</t>
  </si>
  <si>
    <t>22.8–25.4</t>
  </si>
  <si>
    <t>29.1–31.7</t>
  </si>
  <si>
    <t>32.8–36.1</t>
  </si>
  <si>
    <t>60.4–66.5</t>
  </si>
  <si>
    <t>60.8–66.3</t>
  </si>
  <si>
    <t>61.3–66.4</t>
  </si>
  <si>
    <t>59.5–66.7</t>
  </si>
  <si>
    <t>53.5–57.2</t>
  </si>
  <si>
    <t>55.0–58.4</t>
  </si>
  <si>
    <t>58.3–61.3</t>
  </si>
  <si>
    <t>62.0–65.6</t>
  </si>
  <si>
    <t>18.0</t>
  </si>
  <si>
    <t>13.8–22.8</t>
  </si>
  <si>
    <t>20.8–31.7</t>
  </si>
  <si>
    <t>25.5–35.5</t>
  </si>
  <si>
    <t>22.2–37.8</t>
  </si>
  <si>
    <t>66.1–70.8</t>
  </si>
  <si>
    <t>65.4–70.1</t>
  </si>
  <si>
    <t>63.3–67.4</t>
  </si>
  <si>
    <t>64.2–69.3</t>
  </si>
  <si>
    <t>43.9–55.6</t>
  </si>
  <si>
    <t>54.2–64.0</t>
  </si>
  <si>
    <t>62.8–71.9</t>
  </si>
  <si>
    <t>62.9–75.2</t>
  </si>
  <si>
    <t>31.0–37.6</t>
  </si>
  <si>
    <t>40.0–46.3</t>
  </si>
  <si>
    <t>53.8–59.4</t>
  </si>
  <si>
    <t>59.5–65.6</t>
  </si>
  <si>
    <t>82.9–87.5</t>
  </si>
  <si>
    <t>90.4–93.2</t>
  </si>
  <si>
    <t>95.3–96.9</t>
  </si>
  <si>
    <t>97.0</t>
  </si>
  <si>
    <t>96.2–97.6</t>
  </si>
  <si>
    <t>27.1–31.1</t>
  </si>
  <si>
    <t>26.2–34.1</t>
  </si>
  <si>
    <t>82.2–91.3</t>
  </si>
  <si>
    <t>88.2–96.5</t>
  </si>
  <si>
    <t>88.3–96.1</t>
  </si>
  <si>
    <t>91.6–98.5</t>
  </si>
  <si>
    <t>62.7–88.4</t>
  </si>
  <si>
    <t>69.6–91.6</t>
  </si>
  <si>
    <t>76.2–90.3</t>
  </si>
  <si>
    <t>70.9–88.3</t>
  </si>
  <si>
    <t>94.0</t>
  </si>
  <si>
    <t>90.3–96.3</t>
  </si>
  <si>
    <t>95.1–98.2</t>
  </si>
  <si>
    <t>97.8–99.4</t>
  </si>
  <si>
    <t>98.5–99.7</t>
  </si>
  <si>
    <t>40.0</t>
  </si>
  <si>
    <t>38.6–41.5</t>
  </si>
  <si>
    <t>45.2–47.8</t>
  </si>
  <si>
    <t>55.5–57.7</t>
  </si>
  <si>
    <t>60.4–63.3</t>
  </si>
  <si>
    <t>27.0</t>
  </si>
  <si>
    <t>21.8–32.4</t>
  </si>
  <si>
    <t>50.6–59.4</t>
  </si>
  <si>
    <t>56.8–67.2</t>
  </si>
  <si>
    <t>3.2–17.1</t>
  </si>
  <si>
    <t>8.3–19.4</t>
  </si>
  <si>
    <t>8.4–19.6</t>
  </si>
  <si>
    <t>9.6–25.8</t>
  </si>
  <si>
    <t>9.5–13.0</t>
  </si>
  <si>
    <t>13.2–16.6</t>
  </si>
  <si>
    <t>16.3–19.4</t>
  </si>
  <si>
    <t>25.8–30.4</t>
  </si>
  <si>
    <t>65.7–70.6</t>
  </si>
  <si>
    <t>72.3–76.3</t>
  </si>
  <si>
    <t>79.8–82.7</t>
  </si>
  <si>
    <t>88.2–92.1</t>
  </si>
  <si>
    <t>28.0</t>
  </si>
  <si>
    <t>24.6–31.6</t>
  </si>
  <si>
    <t>33.1–39.5</t>
  </si>
  <si>
    <t>56.8–62.7</t>
  </si>
  <si>
    <t>59.0–66.3</t>
  </si>
  <si>
    <t>48.1–50.8</t>
  </si>
  <si>
    <t>53.1–55.3</t>
  </si>
  <si>
    <t>65.4–67.2</t>
  </si>
  <si>
    <t>70.2–72.2</t>
  </si>
  <si>
    <t>70.7–75.3</t>
  </si>
  <si>
    <t>83.0</t>
  </si>
  <si>
    <t>81.1–84.7</t>
  </si>
  <si>
    <t>84.4–88.7</t>
  </si>
  <si>
    <t>47.2–50.1</t>
  </si>
  <si>
    <t>52.0–54.3</t>
  </si>
  <si>
    <t>65.1–67.0</t>
  </si>
  <si>
    <t>69.9–72.0</t>
  </si>
  <si>
    <t>74.7–90.9</t>
  </si>
  <si>
    <t>72.0</t>
  </si>
  <si>
    <t>67.2–76.2</t>
  </si>
  <si>
    <t>74.1–78.0</t>
  </si>
  <si>
    <t>68.3–71.1</t>
  </si>
  <si>
    <t>46.0–48.8</t>
  </si>
  <si>
    <t>50.4–52.7</t>
  </si>
  <si>
    <t>62.4–64.4</t>
  </si>
  <si>
    <t>70.7–73.7</t>
  </si>
  <si>
    <t>30.1–34.4</t>
  </si>
  <si>
    <t>36.7–40.3</t>
  </si>
  <si>
    <t>44.5–47.8</t>
  </si>
  <si>
    <t>57.7–61.5</t>
  </si>
  <si>
    <t>82.3–84.9</t>
  </si>
  <si>
    <t>84.3–86.3</t>
  </si>
  <si>
    <t>87.0–88.4</t>
  </si>
  <si>
    <t>90.5–92.1</t>
  </si>
  <si>
    <t>72.4–81.8</t>
  </si>
  <si>
    <t>75.1–83.4</t>
  </si>
  <si>
    <t>70.1–78.9</t>
  </si>
  <si>
    <t>73.7–82.2</t>
  </si>
  <si>
    <t>45.9–77.1</t>
  </si>
  <si>
    <t>36.7–69.2</t>
  </si>
  <si>
    <t>24.3–41.4</t>
  </si>
  <si>
    <t>72.9–82.8</t>
  </si>
  <si>
    <t>77.7–86.2</t>
  </si>
  <si>
    <t>76.7–84.8</t>
  </si>
  <si>
    <t>78.5–87.6</t>
  </si>
  <si>
    <t>14.4–15.4</t>
  </si>
  <si>
    <t>16.3–17.2</t>
  </si>
  <si>
    <t>19.3–20.3</t>
  </si>
  <si>
    <t>29.8–31.4</t>
  </si>
  <si>
    <t>18.7–21.1</t>
  </si>
  <si>
    <t>21.2–23.1</t>
  </si>
  <si>
    <t>26.7–28.5</t>
  </si>
  <si>
    <t>31.2–33.6</t>
  </si>
  <si>
    <t>6.7–9.8</t>
  </si>
  <si>
    <t>8.2–11.2</t>
  </si>
  <si>
    <t>11.9–16.9</t>
  </si>
  <si>
    <t>5.5–7.7</t>
  </si>
  <si>
    <t>6.2–8.2</t>
  </si>
  <si>
    <t>6.7–8.8</t>
  </si>
  <si>
    <t>17.3–19.5</t>
  </si>
  <si>
    <t>18.4–20.7</t>
  </si>
  <si>
    <t>23.1–26.3</t>
  </si>
  <si>
    <t>24.7–30.3</t>
  </si>
  <si>
    <t>72.5–75.0</t>
  </si>
  <si>
    <t>70.0–72.5</t>
  </si>
  <si>
    <t>68.0</t>
  </si>
  <si>
    <t>66.8–69.1</t>
  </si>
  <si>
    <t>64.4–67.9</t>
  </si>
  <si>
    <t>53.1–56.9</t>
  </si>
  <si>
    <t>62.2–65.4</t>
  </si>
  <si>
    <t>70.0</t>
  </si>
  <si>
    <t>68.7–71.2</t>
  </si>
  <si>
    <t>76.9–79.8</t>
  </si>
  <si>
    <t xml:space="preserve">Abbreviations: </t>
  </si>
  <si>
    <r>
      <t>·</t>
    </r>
    <r>
      <rPr>
        <sz val="7"/>
        <color theme="1"/>
        <rFont val="Times New Roman"/>
        <family val="1"/>
      </rPr>
      <t xml:space="preserve">         </t>
    </r>
    <r>
      <rPr>
        <sz val="12"/>
        <color theme="1"/>
        <rFont val="Calibri"/>
        <family val="2"/>
        <scheme val="minor"/>
      </rPr>
      <t>Analysis was restricted to ages 15 to 99.</t>
    </r>
  </si>
  <si>
    <r>
      <t>·</t>
    </r>
    <r>
      <rPr>
        <sz val="7"/>
        <color theme="1"/>
        <rFont val="Times New Roman"/>
        <family val="1"/>
      </rPr>
      <t xml:space="preserve">         </t>
    </r>
    <r>
      <rPr>
        <sz val="12"/>
        <color theme="1"/>
        <rFont val="Calibri"/>
        <family val="2"/>
        <scheme val="minor"/>
      </rPr>
      <t xml:space="preserve">Bladder cancer includes malignant cases only (bladder carcinoma </t>
    </r>
    <r>
      <rPr>
        <i/>
        <sz val="12"/>
        <color theme="1"/>
        <rFont val="Calibri"/>
        <family val="2"/>
        <scheme val="minor"/>
      </rPr>
      <t>in situ</t>
    </r>
    <r>
      <rPr>
        <sz val="12"/>
        <color theme="1"/>
        <rFont val="Calibri"/>
        <family val="2"/>
        <scheme val="minor"/>
      </rPr>
      <t xml:space="preserve"> cases are excluded).</t>
    </r>
  </si>
  <si>
    <r>
      <t>·</t>
    </r>
    <r>
      <rPr>
        <sz val="7"/>
        <color theme="1"/>
        <rFont val="Times New Roman"/>
        <family val="1"/>
      </rPr>
      <t xml:space="preserve">         </t>
    </r>
    <r>
      <rPr>
        <sz val="12"/>
        <color theme="1"/>
        <rFont val="Calibri"/>
        <family val="2"/>
        <scheme val="minor"/>
      </rPr>
      <t>International Agency for Research on Cancer/International Association of Cancer Registries multiple primary rules were used for selecting cases.</t>
    </r>
  </si>
  <si>
    <r>
      <t>·</t>
    </r>
    <r>
      <rPr>
        <sz val="7"/>
        <color theme="1"/>
        <rFont val="Times New Roman"/>
        <family val="1"/>
      </rPr>
      <t xml:space="preserve">         </t>
    </r>
    <r>
      <rPr>
        <sz val="12"/>
        <color theme="1"/>
        <rFont val="Calibri"/>
        <family val="2"/>
        <scheme val="minor"/>
      </rPr>
      <t>The period method was used to derive relative survival ratios for the 2016–2020 period. The cohort method was used for all other periods.</t>
    </r>
  </si>
  <si>
    <r>
      <t>·</t>
    </r>
    <r>
      <rPr>
        <sz val="7"/>
        <color theme="1"/>
        <rFont val="Times New Roman"/>
        <family val="1"/>
      </rPr>
      <t xml:space="preserve">         </t>
    </r>
    <r>
      <rPr>
        <sz val="12"/>
        <color theme="1"/>
        <rFont val="Calibri"/>
        <family val="2"/>
        <scheme val="minor"/>
      </rPr>
      <t>Relative survival ratios were age-standardized using the International Cancer Survival Standards.</t>
    </r>
  </si>
  <si>
    <r>
      <t xml:space="preserve">0 years survived†        
</t>
    </r>
    <r>
      <rPr>
        <sz val="12"/>
        <color theme="1"/>
        <rFont val="Calibri"/>
        <family val="2"/>
      </rPr>
      <t xml:space="preserve">–
</t>
    </r>
    <r>
      <rPr>
        <sz val="12"/>
        <color theme="1"/>
        <rFont val="Calibri"/>
        <family val="2"/>
        <scheme val="minor"/>
      </rPr>
      <t>RSR (%)</t>
    </r>
  </si>
  <si>
    <r>
      <t xml:space="preserve">0 years survived†        
</t>
    </r>
    <r>
      <rPr>
        <sz val="12"/>
        <color theme="1"/>
        <rFont val="Calibri"/>
        <family val="2"/>
        <scheme val="minor"/>
      </rPr>
      <t>–
95% CI</t>
    </r>
  </si>
  <si>
    <r>
      <t xml:space="preserve">1 year survived       
</t>
    </r>
    <r>
      <rPr>
        <sz val="12"/>
        <color theme="1"/>
        <rFont val="Calibri"/>
        <family val="2"/>
      </rPr>
      <t xml:space="preserve">–
</t>
    </r>
    <r>
      <rPr>
        <sz val="12"/>
        <color theme="1"/>
        <rFont val="Calibri"/>
        <family val="2"/>
        <scheme val="minor"/>
      </rPr>
      <t>RSR (%)</t>
    </r>
  </si>
  <si>
    <r>
      <t xml:space="preserve">1 year survived        
</t>
    </r>
    <r>
      <rPr>
        <sz val="12"/>
        <color theme="1"/>
        <rFont val="Calibri"/>
        <family val="2"/>
        <scheme val="minor"/>
      </rPr>
      <t>–
95% CI</t>
    </r>
  </si>
  <si>
    <r>
      <t xml:space="preserve">2 years survived       
</t>
    </r>
    <r>
      <rPr>
        <sz val="12"/>
        <color theme="1"/>
        <rFont val="Calibri"/>
        <family val="2"/>
      </rPr>
      <t xml:space="preserve">–
</t>
    </r>
    <r>
      <rPr>
        <sz val="12"/>
        <color theme="1"/>
        <rFont val="Calibri"/>
        <family val="2"/>
        <scheme val="minor"/>
      </rPr>
      <t>RSR (%)</t>
    </r>
  </si>
  <si>
    <r>
      <t xml:space="preserve">2 years survived      
</t>
    </r>
    <r>
      <rPr>
        <sz val="12"/>
        <color theme="1"/>
        <rFont val="Calibri"/>
        <family val="2"/>
        <scheme val="minor"/>
      </rPr>
      <t>–
95% CI</t>
    </r>
  </si>
  <si>
    <r>
      <t xml:space="preserve">3 years survived        
</t>
    </r>
    <r>
      <rPr>
        <sz val="12"/>
        <color theme="1"/>
        <rFont val="Calibri"/>
        <family val="2"/>
      </rPr>
      <t xml:space="preserve">–
</t>
    </r>
    <r>
      <rPr>
        <sz val="12"/>
        <color theme="1"/>
        <rFont val="Calibri"/>
        <family val="2"/>
        <scheme val="minor"/>
      </rPr>
      <t>RSR (%)</t>
    </r>
  </si>
  <si>
    <r>
      <t xml:space="preserve">3 years survived        
</t>
    </r>
    <r>
      <rPr>
        <sz val="12"/>
        <color theme="1"/>
        <rFont val="Calibri"/>
        <family val="2"/>
        <scheme val="minor"/>
      </rPr>
      <t>–
95% CI</t>
    </r>
  </si>
  <si>
    <r>
      <t xml:space="preserve">4 years survived       
</t>
    </r>
    <r>
      <rPr>
        <sz val="12"/>
        <color theme="1"/>
        <rFont val="Calibri"/>
        <family val="2"/>
      </rPr>
      <t xml:space="preserve">–
</t>
    </r>
    <r>
      <rPr>
        <sz val="12"/>
        <color theme="1"/>
        <rFont val="Calibri"/>
        <family val="2"/>
        <scheme val="minor"/>
      </rPr>
      <t>RSR (%)</t>
    </r>
  </si>
  <si>
    <r>
      <t xml:space="preserve">4 years survived       
</t>
    </r>
    <r>
      <rPr>
        <sz val="12"/>
        <color theme="1"/>
        <rFont val="Calibri"/>
        <family val="2"/>
        <scheme val="minor"/>
      </rPr>
      <t>–
95% CI</t>
    </r>
  </si>
  <si>
    <t>83.3–83.8</t>
  </si>
  <si>
    <t>89.9–90.3</t>
  </si>
  <si>
    <t>94.2–94.5</t>
  </si>
  <si>
    <t>97.4–97.7</t>
  </si>
  <si>
    <t>46.3–51.5</t>
  </si>
  <si>
    <t>68.8–74.6</t>
  </si>
  <si>
    <t>81.4–86.5</t>
  </si>
  <si>
    <t>90.1–94.1</t>
  </si>
  <si>
    <t>12.4–18.1</t>
  </si>
  <si>
    <t>29.9–41.7</t>
  </si>
  <si>
    <t>48.0–63.6</t>
  </si>
  <si>
    <t>66.8–82.7</t>
  </si>
  <si>
    <t>67.2–74.8</t>
  </si>
  <si>
    <t>79.3–86.3</t>
  </si>
  <si>
    <t>86.5–92.4</t>
  </si>
  <si>
    <t>91.8–96.5</t>
  </si>
  <si>
    <t>93.7–95.6</t>
  </si>
  <si>
    <t>95.6–97.3</t>
  </si>
  <si>
    <t>97.1–98.5</t>
  </si>
  <si>
    <t>98.1–99.1</t>
  </si>
  <si>
    <t>94.4–97.6</t>
  </si>
  <si>
    <t>95.5–98.3</t>
  </si>
  <si>
    <t>96.6–99.0</t>
  </si>
  <si>
    <t>97.6–99.5</t>
  </si>
  <si>
    <t>94.7–98.2</t>
  </si>
  <si>
    <t>95.8–99.0</t>
  </si>
  <si>
    <t>96.7–99.5</t>
  </si>
  <si>
    <t>97.2–99.3</t>
  </si>
  <si>
    <t>91.6–92.5</t>
  </si>
  <si>
    <t>93.6–94.5</t>
  </si>
  <si>
    <t>96.0–96.7</t>
  </si>
  <si>
    <t>98.0–98.5</t>
  </si>
  <si>
    <t>80.6–84.9</t>
  </si>
  <si>
    <t>88.3–92.0</t>
  </si>
  <si>
    <t>93.0–95.9</t>
  </si>
  <si>
    <t>96.0–98.2</t>
  </si>
  <si>
    <t>61.5–65.7</t>
  </si>
  <si>
    <t>74.0</t>
  </si>
  <si>
    <t>71.8–76.0</t>
  </si>
  <si>
    <t>83.3–87.0</t>
  </si>
  <si>
    <t>91.2–94.1</t>
  </si>
  <si>
    <t>94.7–95.8</t>
  </si>
  <si>
    <t>96.4–97.4</t>
  </si>
  <si>
    <t>97.7–98.5</t>
  </si>
  <si>
    <t>98.8–99.4</t>
  </si>
  <si>
    <t>96.1–98.4</t>
  </si>
  <si>
    <t>97.9–99.7</t>
  </si>
  <si>
    <t>98.2–99.9</t>
  </si>
  <si>
    <t>98.4–100.0</t>
  </si>
  <si>
    <t>86.9–88.8</t>
  </si>
  <si>
    <t>92.0–93.7</t>
  </si>
  <si>
    <t>95.6–96.9</t>
  </si>
  <si>
    <t>97.7–98.7</t>
  </si>
  <si>
    <t>87.8–89.7</t>
  </si>
  <si>
    <t>92.6–94.3</t>
  </si>
  <si>
    <t>95.8–97.2</t>
  </si>
  <si>
    <t>97.8–98.8</t>
  </si>
  <si>
    <t>57.0–72.3</t>
  </si>
  <si>
    <t>68.1–83.3</t>
  </si>
  <si>
    <t>80.8–93.7</t>
  </si>
  <si>
    <t>87.0–97.8</t>
  </si>
  <si>
    <t>65.0</t>
  </si>
  <si>
    <t>78.6–80.2</t>
  </si>
  <si>
    <t>86.5–87.9</t>
  </si>
  <si>
    <t>92.2–93.4</t>
  </si>
  <si>
    <t>96.8–97.7</t>
  </si>
  <si>
    <t>78.7–80.7</t>
  </si>
  <si>
    <t>86.3–88.1</t>
  </si>
  <si>
    <t>92.1–93.6</t>
  </si>
  <si>
    <t>96.7–97.8</t>
  </si>
  <si>
    <t>78.4–81.4</t>
  </si>
  <si>
    <t>85.7–88.5</t>
  </si>
  <si>
    <t>91.0–93.3</t>
  </si>
  <si>
    <t>96.0–97.7</t>
  </si>
  <si>
    <t>79.2–81.9</t>
  </si>
  <si>
    <t>86.9–89.4</t>
  </si>
  <si>
    <t>92.9–95.0</t>
  </si>
  <si>
    <t>96.9–98.4</t>
  </si>
  <si>
    <t>76.5–79.0</t>
  </si>
  <si>
    <t>84.9–87.2</t>
  </si>
  <si>
    <t>90.8–92.8</t>
  </si>
  <si>
    <t>96.1–97.5</t>
  </si>
  <si>
    <t>59.0</t>
  </si>
  <si>
    <t>72.8–78.3</t>
  </si>
  <si>
    <t>82.0–87.1</t>
  </si>
  <si>
    <t>89.1–93.4</t>
  </si>
  <si>
    <t>94.8–97.8</t>
  </si>
  <si>
    <t>76.8–79.8</t>
  </si>
  <si>
    <t>85.1–87.7</t>
  </si>
  <si>
    <t>90.8–93.1</t>
  </si>
  <si>
    <t>96.1–97.7</t>
  </si>
  <si>
    <t>39.8–46.8</t>
  </si>
  <si>
    <t>60.2–68.9</t>
  </si>
  <si>
    <t>75.2–83.6</t>
  </si>
  <si>
    <t>88.0–94.5</t>
  </si>
  <si>
    <t>43.0</t>
  </si>
  <si>
    <t>38.7–47.2</t>
  </si>
  <si>
    <t>61.7–72.2</t>
  </si>
  <si>
    <t>77.1–87.0</t>
  </si>
  <si>
    <t>88.6–96.0</t>
  </si>
  <si>
    <t>33.3–47.0</t>
  </si>
  <si>
    <t>47.1–64.3</t>
  </si>
  <si>
    <t>60.9–79.4</t>
  </si>
  <si>
    <t>76.3–93.2</t>
  </si>
  <si>
    <t>23.0</t>
  </si>
  <si>
    <t>45.1–50.7</t>
  </si>
  <si>
    <t>59.5–65.9</t>
  </si>
  <si>
    <t>73.4–79.7</t>
  </si>
  <si>
    <t>88.8–93.5</t>
  </si>
  <si>
    <t>39.1–44.3</t>
  </si>
  <si>
    <t>61.8–68.4</t>
  </si>
  <si>
    <t>78.9–85.2</t>
  </si>
  <si>
    <t>89.9–94.8</t>
  </si>
  <si>
    <t>57.5–62.2</t>
  </si>
  <si>
    <t>75.8–80.7</t>
  </si>
  <si>
    <t>88.3–92.4</t>
  </si>
  <si>
    <t>94.0–97.1</t>
  </si>
  <si>
    <t>72.4–79.5</t>
  </si>
  <si>
    <t>82.7–89.2</t>
  </si>
  <si>
    <t>87.9–93.6</t>
  </si>
  <si>
    <t>93.9–98.1</t>
  </si>
  <si>
    <t>77.1–80.2</t>
  </si>
  <si>
    <t>85.3–88.2</t>
  </si>
  <si>
    <t>95.2–97.1</t>
  </si>
  <si>
    <t>41.1–60.5</t>
  </si>
  <si>
    <t>53.5–75.3</t>
  </si>
  <si>
    <t>61.9–83.8</t>
  </si>
  <si>
    <t>86.0</t>
  </si>
  <si>
    <t>73.7–92.8</t>
  </si>
  <si>
    <t>77.8–82.4</t>
  </si>
  <si>
    <t>86.1–90.4</t>
  </si>
  <si>
    <t>90.7–94.4</t>
  </si>
  <si>
    <t>94.6–97.5</t>
  </si>
  <si>
    <t>73.5–84.5</t>
  </si>
  <si>
    <t>80.2–90.5</t>
  </si>
  <si>
    <t>84.6–93.9</t>
  </si>
  <si>
    <t>91.8–98.5</t>
  </si>
  <si>
    <t>76.2–81.1</t>
  </si>
  <si>
    <t>83.9–88.3</t>
  </si>
  <si>
    <t>90.3–94.0</t>
  </si>
  <si>
    <t>95.4–98.1</t>
  </si>
  <si>
    <t>98.9–99.8</t>
  </si>
  <si>
    <t>99.0–99.8</t>
  </si>
  <si>
    <t>99.2–99.9</t>
  </si>
  <si>
    <t>99.3–100.0</t>
  </si>
  <si>
    <t>41.5–89.6</t>
  </si>
  <si>
    <t>100.0</t>
  </si>
  <si>
    <t>‡</t>
  </si>
  <si>
    <t>99.0</t>
  </si>
  <si>
    <t>86.9–99.9</t>
  </si>
  <si>
    <t>91.7–99.8</t>
  </si>
  <si>
    <t>93.2–99.9</t>
  </si>
  <si>
    <t>96.2–100.0</t>
  </si>
  <si>
    <t>78.7–93.7</t>
  </si>
  <si>
    <t>81.4–95.3</t>
  </si>
  <si>
    <t>84.3–96.7</t>
  </si>
  <si>
    <t>90.1–99.3</t>
  </si>
  <si>
    <t>99.0–100.0</t>
  </si>
  <si>
    <t>99.5–100.0</t>
  </si>
  <si>
    <t>98.8–100.0</t>
  </si>
  <si>
    <t>80.4–83.3</t>
  </si>
  <si>
    <t>87.7–90.3</t>
  </si>
  <si>
    <t>93.0</t>
  </si>
  <si>
    <t>91.9–94.0</t>
  </si>
  <si>
    <t>96.3–97.8</t>
  </si>
  <si>
    <t>84.4–90.6</t>
  </si>
  <si>
    <t>90.2–95.3</t>
  </si>
  <si>
    <t>93.8–97.9</t>
  </si>
  <si>
    <t>96.8–99.5</t>
  </si>
  <si>
    <t>38.7–68.2</t>
  </si>
  <si>
    <t>57.8–86.7</t>
  </si>
  <si>
    <t>66.4–94.8</t>
  </si>
  <si>
    <t>68.8–97.0</t>
  </si>
  <si>
    <t>52.4–60.0</t>
  </si>
  <si>
    <t>71.1–79.1</t>
  </si>
  <si>
    <t>81.6–88.8</t>
  </si>
  <si>
    <t>94.1–98.5</t>
  </si>
  <si>
    <t>90.5–94.3</t>
  </si>
  <si>
    <t>91.8–95.2</t>
  </si>
  <si>
    <t>93.6–96.6</t>
  </si>
  <si>
    <t>96.3–98.4</t>
  </si>
  <si>
    <t>78.0</t>
  </si>
  <si>
    <t>73.8–81.6</t>
  </si>
  <si>
    <t>81.5–88.7</t>
  </si>
  <si>
    <t>86.1–92.5</t>
  </si>
  <si>
    <t>93.3–97.9</t>
  </si>
  <si>
    <t>91.7–93.3</t>
  </si>
  <si>
    <t>94.8–96.1</t>
  </si>
  <si>
    <t>98.0</t>
  </si>
  <si>
    <t>97.4–98.4</t>
  </si>
  <si>
    <t>93.7–97.1</t>
  </si>
  <si>
    <t>94.6–97.7</t>
  </si>
  <si>
    <t>95.7–98.4</t>
  </si>
  <si>
    <t>97.1–99.2</t>
  </si>
  <si>
    <t>85.2–87.2</t>
  </si>
  <si>
    <t>91.2–92.9</t>
  </si>
  <si>
    <t>94.5–95.9</t>
  </si>
  <si>
    <t>84.7–87.5</t>
  </si>
  <si>
    <t>90.7–93.2</t>
  </si>
  <si>
    <t>94.0–96.1</t>
  </si>
  <si>
    <t>97.1–98.6</t>
  </si>
  <si>
    <t>84.9–87.7</t>
  </si>
  <si>
    <t>90.8–93.2</t>
  </si>
  <si>
    <t>94.1–96.1</t>
  </si>
  <si>
    <t>67.4–71.7</t>
  </si>
  <si>
    <t>73.4–77.5</t>
  </si>
  <si>
    <t>79.8–83.8</t>
  </si>
  <si>
    <t>90.0</t>
  </si>
  <si>
    <t>88.2–91.5</t>
  </si>
  <si>
    <t>91.8–93.5</t>
  </si>
  <si>
    <t>94.4–96.0</t>
  </si>
  <si>
    <t>96.5–97.8</t>
  </si>
  <si>
    <t>70.4–80.3</t>
  </si>
  <si>
    <t>76.9–86.3</t>
  </si>
  <si>
    <t>83.2–91.8</t>
  </si>
  <si>
    <t>90.6–97.3</t>
  </si>
  <si>
    <t>45.1–68.5</t>
  </si>
  <si>
    <t>71.0</t>
  </si>
  <si>
    <t>56.4–81.5</t>
  </si>
  <si>
    <t>67.9–92.4</t>
  </si>
  <si>
    <t>76.5–98.0</t>
  </si>
  <si>
    <t>74.7–85.4</t>
  </si>
  <si>
    <t>78.8–88.9</t>
  </si>
  <si>
    <t>89.0</t>
  </si>
  <si>
    <t>83.6–92.7</t>
  </si>
  <si>
    <t>90.5–97.7</t>
  </si>
  <si>
    <t>52.6–54.7</t>
  </si>
  <si>
    <t>67.3–69.6</t>
  </si>
  <si>
    <t>80.0</t>
  </si>
  <si>
    <t>78.8–81.0</t>
  </si>
  <si>
    <t>89.6–91.4</t>
  </si>
  <si>
    <t>54.0–56.8</t>
  </si>
  <si>
    <t>68.5–71.5</t>
  </si>
  <si>
    <t>79.3–82.1</t>
  </si>
  <si>
    <t>89.6–91.9</t>
  </si>
  <si>
    <t>44.4–61.1</t>
  </si>
  <si>
    <t>70.7–88.1</t>
  </si>
  <si>
    <t>81.7–97.4</t>
  </si>
  <si>
    <t>85.6–99.1</t>
  </si>
  <si>
    <t>30.0</t>
  </si>
  <si>
    <t>26.5–33.6</t>
  </si>
  <si>
    <t>49.2–59.9</t>
  </si>
  <si>
    <t>77.0</t>
  </si>
  <si>
    <t>70.7–82.1</t>
  </si>
  <si>
    <t>84.9–94.2</t>
  </si>
  <si>
    <t>26.0</t>
  </si>
  <si>
    <t>46.0</t>
  </si>
  <si>
    <t>43.7–48.4</t>
  </si>
  <si>
    <t>61.0</t>
  </si>
  <si>
    <t>58.2–63.6</t>
  </si>
  <si>
    <t>72.3–77.9</t>
  </si>
  <si>
    <t>84.1–89.0</t>
  </si>
  <si>
    <t>86.7–88.8</t>
  </si>
  <si>
    <t>90.9–92.8</t>
  </si>
  <si>
    <t>95.0</t>
  </si>
  <si>
    <t>94.1–95.7</t>
  </si>
  <si>
    <t>97.0–98.2</t>
  </si>
  <si>
    <t>88.4–90.6</t>
  </si>
  <si>
    <t>91.9–93.9</t>
  </si>
  <si>
    <t>94.8–96.5</t>
  </si>
  <si>
    <t>97.1–98.4</t>
  </si>
  <si>
    <r>
      <t>Abbreviations</t>
    </r>
    <r>
      <rPr>
        <sz val="12"/>
        <color theme="1"/>
        <rFont val="Calibri"/>
        <family val="2"/>
        <scheme val="minor"/>
      </rPr>
      <t>:</t>
    </r>
  </si>
  <si>
    <t>†Zero years survived is the equivalent of the five-year non–conditional survival (i.e., five-year relative survival ratio)</t>
  </si>
  <si>
    <t>‡Estimate could not be calculated</t>
  </si>
  <si>
    <r>
      <t>Notes</t>
    </r>
    <r>
      <rPr>
        <sz val="12"/>
        <color theme="1"/>
        <rFont val="Calibri"/>
        <family val="2"/>
        <scheme val="minor"/>
      </rPr>
      <t xml:space="preserve">: </t>
    </r>
  </si>
  <si>
    <r>
      <t>·</t>
    </r>
    <r>
      <rPr>
        <sz val="7"/>
        <color theme="1"/>
        <rFont val="Times New Roman"/>
        <family val="1"/>
      </rPr>
      <t xml:space="preserve">         </t>
    </r>
    <r>
      <rPr>
        <sz val="12"/>
        <color theme="1"/>
        <rFont val="Calibri"/>
        <family val="2"/>
        <scheme val="minor"/>
      </rPr>
      <t xml:space="preserve">Bladder cancer includes carcinoma </t>
    </r>
    <r>
      <rPr>
        <i/>
        <sz val="12"/>
        <color theme="1"/>
        <rFont val="Calibri"/>
        <family val="2"/>
        <scheme val="minor"/>
      </rPr>
      <t>in situ</t>
    </r>
    <r>
      <rPr>
        <sz val="12"/>
        <color theme="1"/>
        <rFont val="Calibri"/>
        <family val="2"/>
        <scheme val="minor"/>
      </rPr>
      <t xml:space="preserve"> cases.</t>
    </r>
  </si>
  <si>
    <r>
      <t>Data source</t>
    </r>
    <r>
      <rPr>
        <sz val="12"/>
        <color theme="1"/>
        <rFont val="Calibri"/>
        <family val="2"/>
        <scheme val="minor"/>
      </rPr>
      <t>: Ontario Cancer Registry (December 2022), Ontario Health (Cancer Care Ontario)</t>
    </r>
  </si>
  <si>
    <r>
      <t xml:space="preserve">Table 5.1 </t>
    </r>
    <r>
      <rPr>
        <sz val="12"/>
        <color theme="1"/>
        <rFont val="Calibri"/>
        <family val="2"/>
        <scheme val="minor"/>
      </rPr>
      <t>Ten-year and 30-year prevalence by cancer type and binary sex, Ontario, 2020</t>
    </r>
  </si>
  <si>
    <r>
      <rPr>
        <b/>
        <sz val="12"/>
        <color theme="1"/>
        <rFont val="Calibri"/>
        <family val="2"/>
        <scheme val="minor"/>
      </rPr>
      <t>Males and females combined</t>
    </r>
    <r>
      <rPr>
        <sz val="12"/>
        <color theme="1"/>
        <rFont val="Calibri"/>
        <family val="2"/>
        <scheme val="minor"/>
      </rPr>
      <t xml:space="preserve">
–
10-year prevalence count</t>
    </r>
  </si>
  <si>
    <r>
      <rPr>
        <b/>
        <sz val="12"/>
        <color theme="1"/>
        <rFont val="Calibri"/>
        <family val="2"/>
        <scheme val="minor"/>
      </rPr>
      <t>Males and females combined</t>
    </r>
    <r>
      <rPr>
        <sz val="12"/>
        <color theme="1"/>
        <rFont val="Calibri"/>
        <family val="2"/>
        <scheme val="minor"/>
      </rPr>
      <t xml:space="preserve">
–
10-year prevalence proportion</t>
    </r>
  </si>
  <si>
    <r>
      <rPr>
        <b/>
        <sz val="12"/>
        <color theme="1"/>
        <rFont val="Calibri"/>
        <family val="2"/>
        <scheme val="minor"/>
      </rPr>
      <t>Males and females combined</t>
    </r>
    <r>
      <rPr>
        <sz val="12"/>
        <color theme="1"/>
        <rFont val="Calibri"/>
        <family val="2"/>
        <scheme val="minor"/>
      </rPr>
      <t xml:space="preserve">
–
30-year prevalence count</t>
    </r>
  </si>
  <si>
    <r>
      <rPr>
        <b/>
        <sz val="12"/>
        <color theme="1"/>
        <rFont val="Calibri"/>
        <family val="2"/>
        <scheme val="minor"/>
      </rPr>
      <t>Males and females combined</t>
    </r>
    <r>
      <rPr>
        <sz val="12"/>
        <color theme="1"/>
        <rFont val="Calibri"/>
        <family val="2"/>
        <scheme val="minor"/>
      </rPr>
      <t xml:space="preserve">
–
30-year prevalence proportion</t>
    </r>
  </si>
  <si>
    <r>
      <rPr>
        <b/>
        <sz val="12"/>
        <color theme="1"/>
        <rFont val="Calibri"/>
        <family val="2"/>
        <scheme val="minor"/>
      </rPr>
      <t>Males</t>
    </r>
    <r>
      <rPr>
        <sz val="12"/>
        <color theme="1"/>
        <rFont val="Calibri"/>
        <family val="2"/>
        <scheme val="minor"/>
      </rPr>
      <t xml:space="preserve">
–
10-year prevalence count</t>
    </r>
  </si>
  <si>
    <r>
      <rPr>
        <b/>
        <sz val="12"/>
        <color theme="1"/>
        <rFont val="Calibri"/>
        <family val="2"/>
        <scheme val="minor"/>
      </rPr>
      <t>Males</t>
    </r>
    <r>
      <rPr>
        <sz val="12"/>
        <color theme="1"/>
        <rFont val="Calibri"/>
        <family val="2"/>
        <scheme val="minor"/>
      </rPr>
      <t xml:space="preserve">
–
10-year prevalence proportion</t>
    </r>
  </si>
  <si>
    <r>
      <rPr>
        <b/>
        <sz val="12"/>
        <color theme="1"/>
        <rFont val="Calibri"/>
        <family val="2"/>
        <scheme val="minor"/>
      </rPr>
      <t>Males</t>
    </r>
    <r>
      <rPr>
        <sz val="12"/>
        <color theme="1"/>
        <rFont val="Calibri"/>
        <family val="2"/>
        <scheme val="minor"/>
      </rPr>
      <t xml:space="preserve">
–
30-year prevalence count</t>
    </r>
  </si>
  <si>
    <r>
      <rPr>
        <b/>
        <sz val="12"/>
        <color theme="1"/>
        <rFont val="Calibri"/>
        <family val="2"/>
        <scheme val="minor"/>
      </rPr>
      <t>Males</t>
    </r>
    <r>
      <rPr>
        <sz val="12"/>
        <color theme="1"/>
        <rFont val="Calibri"/>
        <family val="2"/>
        <scheme val="minor"/>
      </rPr>
      <t xml:space="preserve">
–
30-year prevalence proportion</t>
    </r>
  </si>
  <si>
    <r>
      <rPr>
        <b/>
        <sz val="12"/>
        <color theme="1"/>
        <rFont val="Calibri"/>
        <family val="2"/>
        <scheme val="minor"/>
      </rPr>
      <t>Females</t>
    </r>
    <r>
      <rPr>
        <sz val="12"/>
        <color theme="1"/>
        <rFont val="Calibri"/>
        <family val="2"/>
        <scheme val="minor"/>
      </rPr>
      <t xml:space="preserve">
–
10-year prevalence count</t>
    </r>
  </si>
  <si>
    <r>
      <rPr>
        <b/>
        <sz val="12"/>
        <color theme="1"/>
        <rFont val="Calibri"/>
        <family val="2"/>
        <scheme val="minor"/>
      </rPr>
      <t>Females</t>
    </r>
    <r>
      <rPr>
        <sz val="12"/>
        <color theme="1"/>
        <rFont val="Calibri"/>
        <family val="2"/>
        <scheme val="minor"/>
      </rPr>
      <t xml:space="preserve">
–
10-year prevalence proportion</t>
    </r>
  </si>
  <si>
    <r>
      <rPr>
        <b/>
        <sz val="12"/>
        <color theme="1"/>
        <rFont val="Calibri"/>
        <family val="2"/>
        <scheme val="minor"/>
      </rPr>
      <t>Females</t>
    </r>
    <r>
      <rPr>
        <sz val="12"/>
        <color theme="1"/>
        <rFont val="Calibri"/>
        <family val="2"/>
        <scheme val="minor"/>
      </rPr>
      <t xml:space="preserve">
–
30-year prevalence count</t>
    </r>
  </si>
  <si>
    <r>
      <rPr>
        <b/>
        <sz val="12"/>
        <color theme="1"/>
        <rFont val="Calibri"/>
        <family val="2"/>
        <scheme val="minor"/>
      </rPr>
      <t>Females</t>
    </r>
    <r>
      <rPr>
        <sz val="12"/>
        <color theme="1"/>
        <rFont val="Calibri"/>
        <family val="2"/>
        <scheme val="minor"/>
      </rPr>
      <t xml:space="preserve">
–
30-year prevalence proportion</t>
    </r>
  </si>
  <si>
    <t>Brain and other nervous system – non-malignant†</t>
  </si>
  <si>
    <t xml:space="preserve">  Meningiomas†</t>
  </si>
  <si>
    <t xml:space="preserve">  Pituitary, pineal and craniopharyngeal duct†</t>
  </si>
  <si>
    <t xml:space="preserve">Uterine </t>
  </si>
  <si>
    <t xml:space="preserve">Leukemia </t>
  </si>
  <si>
    <t>Acute lymphocytic leukemia</t>
  </si>
  <si>
    <t>Acute monocytic leukemia</t>
  </si>
  <si>
    <t>Acute myeloid leukemia</t>
  </si>
  <si>
    <t>Chronic lymphocytic leukemia</t>
  </si>
  <si>
    <t>Chronic myeloid leukemia</t>
  </si>
  <si>
    <t xml:space="preserve">Lung </t>
  </si>
  <si>
    <r>
      <t>Abbreviation</t>
    </r>
    <r>
      <rPr>
        <sz val="12"/>
        <color theme="1"/>
        <rFont val="Calibri"/>
        <family val="2"/>
        <scheme val="minor"/>
      </rPr>
      <t>: n/a means not applicable</t>
    </r>
  </si>
  <si>
    <r>
      <t>·</t>
    </r>
    <r>
      <rPr>
        <sz val="7"/>
        <color theme="1"/>
        <rFont val="Times New Roman"/>
        <family val="1"/>
      </rPr>
      <t xml:space="preserve">         </t>
    </r>
    <r>
      <rPr>
        <sz val="12"/>
        <color theme="1"/>
        <rFont val="Calibri"/>
        <family val="2"/>
        <scheme val="minor"/>
      </rPr>
      <t>Prevalence counts are based on incidence counts using International Agency for Research on Cancer/International Association of Cancer Registries rules for counting multiple primaries.</t>
    </r>
  </si>
  <si>
    <r>
      <t>·</t>
    </r>
    <r>
      <rPr>
        <sz val="7"/>
        <color theme="1"/>
        <rFont val="Times New Roman"/>
        <family val="1"/>
      </rPr>
      <t xml:space="preserve">         </t>
    </r>
    <r>
      <rPr>
        <sz val="12"/>
        <color theme="1"/>
        <rFont val="Calibri"/>
        <family val="2"/>
        <scheme val="minor"/>
      </rPr>
      <t>Because the Ontario Cancer Registry began routinely registering non-malignant brain and other nervous system tumours in 2010, prevalence counts on these cases are only provided for 2010 onwards and are based on Surveillance, Epidemiology and End Results Program rules for counting multiple primary cancers.</t>
    </r>
  </si>
  <si>
    <r>
      <t>·</t>
    </r>
    <r>
      <rPr>
        <sz val="7"/>
        <color theme="1"/>
        <rFont val="Times New Roman"/>
        <family val="1"/>
      </rPr>
      <t xml:space="preserve">         </t>
    </r>
    <r>
      <rPr>
        <sz val="12"/>
        <color theme="1"/>
        <rFont val="Calibri"/>
        <family val="2"/>
        <scheme val="minor"/>
      </rPr>
      <t>Prevalence proportions are per 100,000 people.</t>
    </r>
  </si>
  <si>
    <r>
      <t>·</t>
    </r>
    <r>
      <rPr>
        <sz val="7"/>
        <color theme="1"/>
        <rFont val="Times New Roman"/>
        <family val="1"/>
      </rPr>
      <t xml:space="preserve">         </t>
    </r>
    <r>
      <rPr>
        <sz val="12"/>
        <color theme="1"/>
        <rFont val="Calibri"/>
        <family val="2"/>
        <scheme val="minor"/>
      </rPr>
      <t>Counts for cancer subsites and subtypes may not add up to the total because not all subsites and subtypes are included.</t>
    </r>
  </si>
  <si>
    <r>
      <t xml:space="preserve">Table 5.2 </t>
    </r>
    <r>
      <rPr>
        <sz val="12"/>
        <color theme="1"/>
        <rFont val="Calibri"/>
        <family val="2"/>
        <scheme val="minor"/>
      </rPr>
      <t>Thirty-year prevalence by cancer type, binary sex and age group, Ontario, 2020</t>
    </r>
  </si>
  <si>
    <r>
      <rPr>
        <b/>
        <sz val="12"/>
        <color theme="1"/>
        <rFont val="Calibri"/>
        <family val="2"/>
        <scheme val="minor"/>
      </rPr>
      <t>Males and females combined</t>
    </r>
    <r>
      <rPr>
        <sz val="12"/>
        <color theme="1"/>
        <rFont val="Calibri"/>
        <family val="2"/>
        <scheme val="minor"/>
      </rPr>
      <t xml:space="preserve">
–
Counts 
(ages 0 to 39)</t>
    </r>
  </si>
  <si>
    <r>
      <rPr>
        <b/>
        <sz val="12"/>
        <color theme="1"/>
        <rFont val="Calibri"/>
        <family val="2"/>
        <scheme val="minor"/>
      </rPr>
      <t>Males and females combined</t>
    </r>
    <r>
      <rPr>
        <sz val="12"/>
        <color theme="1"/>
        <rFont val="Calibri"/>
        <family val="2"/>
        <scheme val="minor"/>
      </rPr>
      <t xml:space="preserve">
–
Proportion 
(ages 0 to 39)</t>
    </r>
  </si>
  <si>
    <r>
      <rPr>
        <b/>
        <sz val="12"/>
        <color theme="1"/>
        <rFont val="Calibri"/>
        <family val="2"/>
        <scheme val="minor"/>
      </rPr>
      <t>Males and females combined</t>
    </r>
    <r>
      <rPr>
        <sz val="12"/>
        <color theme="1"/>
        <rFont val="Calibri"/>
        <family val="2"/>
        <scheme val="minor"/>
      </rPr>
      <t xml:space="preserve">
–
Counts 
(ages 40 to 59)</t>
    </r>
  </si>
  <si>
    <r>
      <rPr>
        <b/>
        <sz val="12"/>
        <color theme="1"/>
        <rFont val="Calibri"/>
        <family val="2"/>
        <scheme val="minor"/>
      </rPr>
      <t>Males and females combined</t>
    </r>
    <r>
      <rPr>
        <sz val="12"/>
        <color theme="1"/>
        <rFont val="Calibri"/>
        <family val="2"/>
        <scheme val="minor"/>
      </rPr>
      <t xml:space="preserve">
–
Proportion 
(ages 40 to 59)</t>
    </r>
  </si>
  <si>
    <r>
      <rPr>
        <b/>
        <sz val="12"/>
        <color theme="1"/>
        <rFont val="Calibri"/>
        <family val="2"/>
        <scheme val="minor"/>
      </rPr>
      <t>Males and females combined</t>
    </r>
    <r>
      <rPr>
        <sz val="12"/>
        <color theme="1"/>
        <rFont val="Calibri"/>
        <family val="2"/>
        <scheme val="minor"/>
      </rPr>
      <t xml:space="preserve">
–
Counts 
(ages 60 to 79)</t>
    </r>
  </si>
  <si>
    <r>
      <rPr>
        <b/>
        <sz val="12"/>
        <color theme="1"/>
        <rFont val="Calibri"/>
        <family val="2"/>
        <scheme val="minor"/>
      </rPr>
      <t>Males and females combined</t>
    </r>
    <r>
      <rPr>
        <sz val="12"/>
        <color theme="1"/>
        <rFont val="Calibri"/>
        <family val="2"/>
        <scheme val="minor"/>
      </rPr>
      <t xml:space="preserve">
–
Proportion 
(ages 60 to 79)</t>
    </r>
  </si>
  <si>
    <r>
      <rPr>
        <b/>
        <sz val="12"/>
        <color theme="1"/>
        <rFont val="Calibri"/>
        <family val="2"/>
        <scheme val="minor"/>
      </rPr>
      <t>Males and females combined</t>
    </r>
    <r>
      <rPr>
        <sz val="12"/>
        <color theme="1"/>
        <rFont val="Calibri"/>
        <family val="2"/>
        <scheme val="minor"/>
      </rPr>
      <t xml:space="preserve">
–
Counts 
(age 80 and older)</t>
    </r>
  </si>
  <si>
    <r>
      <rPr>
        <b/>
        <sz val="12"/>
        <color theme="1"/>
        <rFont val="Calibri"/>
        <family val="2"/>
        <scheme val="minor"/>
      </rPr>
      <t>Males and females combined</t>
    </r>
    <r>
      <rPr>
        <sz val="12"/>
        <color theme="1"/>
        <rFont val="Calibri"/>
        <family val="2"/>
        <scheme val="minor"/>
      </rPr>
      <t xml:space="preserve">
–
Proportion 
(age 80 and older)</t>
    </r>
  </si>
  <si>
    <r>
      <rPr>
        <b/>
        <sz val="12"/>
        <color theme="1"/>
        <rFont val="Calibri"/>
        <family val="2"/>
        <scheme val="minor"/>
      </rPr>
      <t>Males</t>
    </r>
    <r>
      <rPr>
        <sz val="12"/>
        <color theme="1"/>
        <rFont val="Calibri"/>
        <family val="2"/>
        <scheme val="minor"/>
      </rPr>
      <t xml:space="preserve">
–
Counts 
(ages 0 to 39)</t>
    </r>
  </si>
  <si>
    <r>
      <rPr>
        <b/>
        <sz val="12"/>
        <color theme="1"/>
        <rFont val="Calibri"/>
        <family val="2"/>
        <scheme val="minor"/>
      </rPr>
      <t>Males</t>
    </r>
    <r>
      <rPr>
        <sz val="12"/>
        <color theme="1"/>
        <rFont val="Calibri"/>
        <family val="2"/>
        <scheme val="minor"/>
      </rPr>
      <t xml:space="preserve">
–
Proportion 
(ages 0 to 39)</t>
    </r>
  </si>
  <si>
    <r>
      <rPr>
        <b/>
        <sz val="12"/>
        <color theme="1"/>
        <rFont val="Calibri"/>
        <family val="2"/>
        <scheme val="minor"/>
      </rPr>
      <t>Males</t>
    </r>
    <r>
      <rPr>
        <sz val="12"/>
        <color theme="1"/>
        <rFont val="Calibri"/>
        <family val="2"/>
        <scheme val="minor"/>
      </rPr>
      <t xml:space="preserve">
–
Counts 
(ages 40 to 59)</t>
    </r>
  </si>
  <si>
    <r>
      <rPr>
        <b/>
        <sz val="12"/>
        <color theme="1"/>
        <rFont val="Calibri"/>
        <family val="2"/>
        <scheme val="minor"/>
      </rPr>
      <t>Males</t>
    </r>
    <r>
      <rPr>
        <sz val="12"/>
        <color theme="1"/>
        <rFont val="Calibri"/>
        <family val="2"/>
        <scheme val="minor"/>
      </rPr>
      <t xml:space="preserve">
–
Proportion 
(ages 40 to 59)</t>
    </r>
  </si>
  <si>
    <r>
      <rPr>
        <b/>
        <sz val="12"/>
        <color theme="1"/>
        <rFont val="Calibri"/>
        <family val="2"/>
        <scheme val="minor"/>
      </rPr>
      <t>Males</t>
    </r>
    <r>
      <rPr>
        <sz val="12"/>
        <color theme="1"/>
        <rFont val="Calibri"/>
        <family val="2"/>
        <scheme val="minor"/>
      </rPr>
      <t xml:space="preserve">
–
Counts 
(ages 60 to 79)</t>
    </r>
  </si>
  <si>
    <r>
      <rPr>
        <b/>
        <sz val="12"/>
        <color theme="1"/>
        <rFont val="Calibri"/>
        <family val="2"/>
        <scheme val="minor"/>
      </rPr>
      <t>Males</t>
    </r>
    <r>
      <rPr>
        <sz val="12"/>
        <color theme="1"/>
        <rFont val="Calibri"/>
        <family val="2"/>
        <scheme val="minor"/>
      </rPr>
      <t xml:space="preserve">
–
Proportion 
(ages 60 to 79)</t>
    </r>
  </si>
  <si>
    <r>
      <rPr>
        <b/>
        <sz val="12"/>
        <color theme="1"/>
        <rFont val="Calibri"/>
        <family val="2"/>
        <scheme val="minor"/>
      </rPr>
      <t>Males</t>
    </r>
    <r>
      <rPr>
        <sz val="12"/>
        <color theme="1"/>
        <rFont val="Calibri"/>
        <family val="2"/>
        <scheme val="minor"/>
      </rPr>
      <t xml:space="preserve">
–
Counts 
(age 80 and older)</t>
    </r>
  </si>
  <si>
    <r>
      <rPr>
        <b/>
        <sz val="12"/>
        <color theme="1"/>
        <rFont val="Calibri"/>
        <family val="2"/>
        <scheme val="minor"/>
      </rPr>
      <t>Males</t>
    </r>
    <r>
      <rPr>
        <sz val="12"/>
        <color theme="1"/>
        <rFont val="Calibri"/>
        <family val="2"/>
        <scheme val="minor"/>
      </rPr>
      <t xml:space="preserve">
–
Proportion 
(age 80 and older)</t>
    </r>
  </si>
  <si>
    <t>290†</t>
  </si>
  <si>
    <r>
      <rPr>
        <b/>
        <sz val="12"/>
        <color theme="1"/>
        <rFont val="Calibri"/>
        <family val="2"/>
        <scheme val="minor"/>
      </rPr>
      <t>Females</t>
    </r>
    <r>
      <rPr>
        <sz val="12"/>
        <color theme="1"/>
        <rFont val="Calibri"/>
        <family val="2"/>
        <scheme val="minor"/>
      </rPr>
      <t xml:space="preserve">
–
Counts 
(ages 0 to 39)</t>
    </r>
  </si>
  <si>
    <r>
      <rPr>
        <b/>
        <sz val="12"/>
        <color theme="1"/>
        <rFont val="Calibri"/>
        <family val="2"/>
        <scheme val="minor"/>
      </rPr>
      <t>Females</t>
    </r>
    <r>
      <rPr>
        <sz val="12"/>
        <color theme="1"/>
        <rFont val="Calibri"/>
        <family val="2"/>
        <scheme val="minor"/>
      </rPr>
      <t xml:space="preserve">
–
Proportion 
(ages 0 to 39)</t>
    </r>
  </si>
  <si>
    <r>
      <rPr>
        <b/>
        <sz val="12"/>
        <color theme="1"/>
        <rFont val="Calibri"/>
        <family val="2"/>
        <scheme val="minor"/>
      </rPr>
      <t>Females</t>
    </r>
    <r>
      <rPr>
        <sz val="12"/>
        <color theme="1"/>
        <rFont val="Calibri"/>
        <family val="2"/>
        <scheme val="minor"/>
      </rPr>
      <t xml:space="preserve">
–
Counts 
(ages 40 to 59)</t>
    </r>
  </si>
  <si>
    <r>
      <rPr>
        <b/>
        <sz val="12"/>
        <color theme="1"/>
        <rFont val="Calibri"/>
        <family val="2"/>
        <scheme val="minor"/>
      </rPr>
      <t>Females</t>
    </r>
    <r>
      <rPr>
        <sz val="12"/>
        <color theme="1"/>
        <rFont val="Calibri"/>
        <family val="2"/>
        <scheme val="minor"/>
      </rPr>
      <t xml:space="preserve">
–
Proportion 
(ages 40 to 59)</t>
    </r>
  </si>
  <si>
    <r>
      <rPr>
        <b/>
        <sz val="12"/>
        <color theme="1"/>
        <rFont val="Calibri"/>
        <family val="2"/>
        <scheme val="minor"/>
      </rPr>
      <t>Females</t>
    </r>
    <r>
      <rPr>
        <sz val="12"/>
        <color theme="1"/>
        <rFont val="Calibri"/>
        <family val="2"/>
        <scheme val="minor"/>
      </rPr>
      <t xml:space="preserve">
–
Counts 
(ages 60 to 79)</t>
    </r>
  </si>
  <si>
    <r>
      <rPr>
        <b/>
        <sz val="12"/>
        <color theme="1"/>
        <rFont val="Calibri"/>
        <family val="2"/>
        <scheme val="minor"/>
      </rPr>
      <t>Females</t>
    </r>
    <r>
      <rPr>
        <sz val="12"/>
        <color theme="1"/>
        <rFont val="Calibri"/>
        <family val="2"/>
        <scheme val="minor"/>
      </rPr>
      <t xml:space="preserve">
–
Proportion 
(ages 60 to 79)</t>
    </r>
  </si>
  <si>
    <r>
      <rPr>
        <b/>
        <sz val="12"/>
        <color theme="1"/>
        <rFont val="Calibri"/>
        <family val="2"/>
        <scheme val="minor"/>
      </rPr>
      <t>Females</t>
    </r>
    <r>
      <rPr>
        <sz val="12"/>
        <color theme="1"/>
        <rFont val="Calibri"/>
        <family val="2"/>
        <scheme val="minor"/>
      </rPr>
      <t xml:space="preserve">
–
Counts 
(age 80 and older)</t>
    </r>
  </si>
  <si>
    <r>
      <rPr>
        <b/>
        <sz val="12"/>
        <color theme="1"/>
        <rFont val="Calibri"/>
        <family val="2"/>
        <scheme val="minor"/>
      </rPr>
      <t>Females</t>
    </r>
    <r>
      <rPr>
        <sz val="12"/>
        <color theme="1"/>
        <rFont val="Calibri"/>
        <family val="2"/>
        <scheme val="minor"/>
      </rPr>
      <t xml:space="preserve">
–
Proportion 
(age 80 and older)</t>
    </r>
  </si>
  <si>
    <t xml:space="preserve"> †Count has been rounded to ensure confidentiality and associated proportion has been adjusted to reflect rounded count</t>
  </si>
  <si>
    <t xml:space="preserve">Notes: </t>
  </si>
  <si>
    <r>
      <t xml:space="preserve">Data source: </t>
    </r>
    <r>
      <rPr>
        <sz val="12"/>
        <color theme="1"/>
        <rFont val="Calibri"/>
        <family val="2"/>
        <scheme val="minor"/>
      </rPr>
      <t>Ontario Cancer Registry (December 2022), Ontario Health (Cancer Care Ontario)</t>
    </r>
  </si>
  <si>
    <r>
      <t xml:space="preserve">Table 5.3 </t>
    </r>
    <r>
      <rPr>
        <sz val="12"/>
        <color theme="1"/>
        <rFont val="Calibri"/>
        <family val="2"/>
        <scheme val="minor"/>
      </rPr>
      <t>Ten-year prevalence by cancer type, binary sex and time period, Ontario, 2000, 2010, 2020</t>
    </r>
  </si>
  <si>
    <t xml:space="preserve">Cancer type </t>
  </si>
  <si>
    <r>
      <rPr>
        <b/>
        <sz val="12"/>
        <color rgb="FF000000"/>
        <rFont val="Calibri"/>
        <family val="2"/>
      </rPr>
      <t xml:space="preserve"> Males and females combined
</t>
    </r>
    <r>
      <rPr>
        <sz val="12"/>
        <color rgb="FF000000"/>
        <rFont val="Calibri"/>
        <family val="2"/>
      </rPr>
      <t>–
count 
(2000)</t>
    </r>
  </si>
  <si>
    <r>
      <rPr>
        <b/>
        <sz val="12"/>
        <color rgb="FF000000"/>
        <rFont val="Calibri"/>
        <family val="2"/>
        <scheme val="minor"/>
      </rPr>
      <t xml:space="preserve"> Males and females combined
</t>
    </r>
    <r>
      <rPr>
        <sz val="12"/>
        <color rgb="FF000000"/>
        <rFont val="Calibri"/>
        <family val="2"/>
        <scheme val="minor"/>
      </rPr>
      <t>–
proportion (2000)</t>
    </r>
  </si>
  <si>
    <r>
      <rPr>
        <b/>
        <sz val="12"/>
        <color rgb="FF000000"/>
        <rFont val="Calibri"/>
        <family val="2"/>
      </rPr>
      <t xml:space="preserve"> Males and females combined
</t>
    </r>
    <r>
      <rPr>
        <sz val="12"/>
        <color rgb="FF000000"/>
        <rFont val="Calibri"/>
        <family val="2"/>
      </rPr>
      <t>–
count 
(2010)</t>
    </r>
  </si>
  <si>
    <r>
      <rPr>
        <b/>
        <sz val="12"/>
        <color rgb="FF000000"/>
        <rFont val="Calibri"/>
        <family val="2"/>
        <scheme val="minor"/>
      </rPr>
      <t xml:space="preserve">Males and females combined
</t>
    </r>
    <r>
      <rPr>
        <sz val="12"/>
        <color rgb="FF000000"/>
        <rFont val="Calibri"/>
        <family val="2"/>
        <scheme val="minor"/>
      </rPr>
      <t>–
proportion (2010)</t>
    </r>
  </si>
  <si>
    <r>
      <rPr>
        <b/>
        <sz val="12"/>
        <color rgb="FF000000"/>
        <rFont val="Calibri"/>
        <family val="2"/>
      </rPr>
      <t xml:space="preserve"> Males and females combined
</t>
    </r>
    <r>
      <rPr>
        <sz val="12"/>
        <color rgb="FF000000"/>
        <rFont val="Calibri"/>
        <family val="2"/>
      </rPr>
      <t>–
count 
(2020)</t>
    </r>
  </si>
  <si>
    <r>
      <rPr>
        <b/>
        <sz val="12"/>
        <color rgb="FF000000"/>
        <rFont val="Calibri"/>
        <family val="2"/>
        <scheme val="minor"/>
      </rPr>
      <t xml:space="preserve">Males and females combined
</t>
    </r>
    <r>
      <rPr>
        <sz val="12"/>
        <color rgb="FF000000"/>
        <rFont val="Calibri"/>
        <family val="2"/>
        <scheme val="minor"/>
      </rPr>
      <t>–
proportion (2020)</t>
    </r>
  </si>
  <si>
    <r>
      <rPr>
        <b/>
        <sz val="12"/>
        <color rgb="FF000000"/>
        <rFont val="Calibri"/>
        <family val="2"/>
        <scheme val="minor"/>
      </rPr>
      <t xml:space="preserve"> Males
</t>
    </r>
    <r>
      <rPr>
        <sz val="12"/>
        <color rgb="FF000000"/>
        <rFont val="Calibri"/>
        <family val="2"/>
        <scheme val="minor"/>
      </rPr>
      <t>–
count 
(2000)</t>
    </r>
  </si>
  <si>
    <r>
      <rPr>
        <b/>
        <sz val="12"/>
        <color rgb="FF000000"/>
        <rFont val="Calibri"/>
        <family val="2"/>
        <scheme val="minor"/>
      </rPr>
      <t xml:space="preserve"> Males
</t>
    </r>
    <r>
      <rPr>
        <sz val="12"/>
        <color rgb="FF000000"/>
        <rFont val="Calibri"/>
        <family val="2"/>
        <scheme val="minor"/>
      </rPr>
      <t>–
proportion (2000)</t>
    </r>
  </si>
  <si>
    <r>
      <rPr>
        <b/>
        <sz val="12"/>
        <color rgb="FF000000"/>
        <rFont val="Calibri"/>
        <family val="2"/>
        <scheme val="minor"/>
      </rPr>
      <t xml:space="preserve"> Males
</t>
    </r>
    <r>
      <rPr>
        <sz val="12"/>
        <color rgb="FF000000"/>
        <rFont val="Calibri"/>
        <family val="2"/>
        <scheme val="minor"/>
      </rPr>
      <t>–
pount 
(2010)</t>
    </r>
  </si>
  <si>
    <r>
      <rPr>
        <b/>
        <sz val="12"/>
        <color rgb="FF000000"/>
        <rFont val="Calibri"/>
        <family val="2"/>
        <scheme val="minor"/>
      </rPr>
      <t xml:space="preserve">Males
</t>
    </r>
    <r>
      <rPr>
        <sz val="12"/>
        <color rgb="FF000000"/>
        <rFont val="Calibri"/>
        <family val="2"/>
        <scheme val="minor"/>
      </rPr>
      <t>–
proportion (2010)</t>
    </r>
  </si>
  <si>
    <r>
      <rPr>
        <b/>
        <sz val="12"/>
        <color rgb="FF000000"/>
        <rFont val="Calibri"/>
        <family val="2"/>
        <scheme val="minor"/>
      </rPr>
      <t xml:space="preserve"> Males
</t>
    </r>
    <r>
      <rPr>
        <sz val="12"/>
        <color rgb="FF000000"/>
        <rFont val="Calibri"/>
        <family val="2"/>
        <scheme val="minor"/>
      </rPr>
      <t>–
count 
(2020)</t>
    </r>
  </si>
  <si>
    <r>
      <rPr>
        <b/>
        <sz val="12"/>
        <color rgb="FF000000"/>
        <rFont val="Calibri"/>
        <family val="2"/>
        <scheme val="minor"/>
      </rPr>
      <t xml:space="preserve">Males
</t>
    </r>
    <r>
      <rPr>
        <sz val="12"/>
        <color rgb="FF000000"/>
        <rFont val="Calibri"/>
        <family val="2"/>
        <scheme val="minor"/>
      </rPr>
      <t>–
proportion (2020)</t>
    </r>
  </si>
  <si>
    <r>
      <rPr>
        <b/>
        <sz val="12"/>
        <color rgb="FF000000"/>
        <rFont val="Calibri"/>
        <family val="2"/>
        <scheme val="minor"/>
      </rPr>
      <t xml:space="preserve">Females
</t>
    </r>
    <r>
      <rPr>
        <sz val="12"/>
        <color rgb="FF000000"/>
        <rFont val="Calibri"/>
        <family val="2"/>
        <scheme val="minor"/>
      </rPr>
      <t>–
count 
(2000)</t>
    </r>
  </si>
  <si>
    <r>
      <rPr>
        <b/>
        <sz val="12"/>
        <color rgb="FF000000"/>
        <rFont val="Calibri"/>
        <family val="2"/>
        <scheme val="minor"/>
      </rPr>
      <t xml:space="preserve">Females
</t>
    </r>
    <r>
      <rPr>
        <sz val="12"/>
        <color rgb="FF000000"/>
        <rFont val="Calibri"/>
        <family val="2"/>
        <scheme val="minor"/>
      </rPr>
      <t>–
proportion (2000)</t>
    </r>
  </si>
  <si>
    <r>
      <rPr>
        <b/>
        <sz val="12"/>
        <color rgb="FF000000"/>
        <rFont val="Calibri"/>
        <family val="2"/>
        <scheme val="minor"/>
      </rPr>
      <t xml:space="preserve"> Females
</t>
    </r>
    <r>
      <rPr>
        <sz val="12"/>
        <color rgb="FF000000"/>
        <rFont val="Calibri"/>
        <family val="2"/>
        <scheme val="minor"/>
      </rPr>
      <t>–
count 
(2010)</t>
    </r>
  </si>
  <si>
    <r>
      <rPr>
        <b/>
        <sz val="12"/>
        <color rgb="FF000000"/>
        <rFont val="Calibri"/>
        <family val="2"/>
        <scheme val="minor"/>
      </rPr>
      <t xml:space="preserve">Females
</t>
    </r>
    <r>
      <rPr>
        <sz val="12"/>
        <color rgb="FF000000"/>
        <rFont val="Calibri"/>
        <family val="2"/>
        <scheme val="minor"/>
      </rPr>
      <t>–
proportion (2010)</t>
    </r>
  </si>
  <si>
    <r>
      <rPr>
        <b/>
        <sz val="12"/>
        <color rgb="FF000000"/>
        <rFont val="Calibri"/>
        <family val="2"/>
        <scheme val="minor"/>
      </rPr>
      <t xml:space="preserve"> Females
</t>
    </r>
    <r>
      <rPr>
        <sz val="12"/>
        <color rgb="FF000000"/>
        <rFont val="Calibri"/>
        <family val="2"/>
        <scheme val="minor"/>
      </rPr>
      <t>–
count 
(2020)</t>
    </r>
  </si>
  <si>
    <r>
      <rPr>
        <b/>
        <sz val="12"/>
        <color rgb="FF000000"/>
        <rFont val="Calibri"/>
        <family val="2"/>
        <scheme val="minor"/>
      </rPr>
      <t xml:space="preserve">Females
</t>
    </r>
    <r>
      <rPr>
        <sz val="12"/>
        <color rgb="FF000000"/>
        <rFont val="Calibri"/>
        <family val="2"/>
        <scheme val="minor"/>
      </rPr>
      <t>–
proportion (2020)</t>
    </r>
  </si>
  <si>
    <t>All Cancers</t>
  </si>
  <si>
    <t>Glioblastoma</t>
  </si>
  <si>
    <t>All other gliomas</t>
  </si>
  <si>
    <t>Meningiomas†</t>
  </si>
  <si>
    <r>
      <t>Abbreviation:</t>
    </r>
    <r>
      <rPr>
        <sz val="12"/>
        <color theme="1"/>
        <rFont val="Calibri"/>
        <family val="2"/>
        <scheme val="minor"/>
      </rPr>
      <t> n/a means not applicable</t>
    </r>
  </si>
  <si>
    <r>
      <t>Symbol:</t>
    </r>
    <r>
      <rPr>
        <sz val="12"/>
        <color theme="1"/>
        <rFont val="Calibri"/>
        <family val="2"/>
        <scheme val="minor"/>
      </rPr>
      <t xml:space="preserve"> </t>
    </r>
  </si>
  <si>
    <t>†Count has been rounded to ensure confidentiality and associated proportion has been adjusted to reflect rounded count</t>
  </si>
  <si>
    <r>
      <t>·</t>
    </r>
    <r>
      <rPr>
        <sz val="7"/>
        <color theme="1"/>
        <rFont val="Times New Roman"/>
        <family val="1"/>
      </rPr>
      <t xml:space="preserve">       </t>
    </r>
    <r>
      <rPr>
        <sz val="12"/>
        <color theme="1"/>
        <rFont val="Calibri"/>
        <family val="2"/>
        <scheme val="minor"/>
      </rPr>
      <t xml:space="preserve">Prevalence counts are based on incidence counts using International Agency for Research on Cancer/International Association of Cancer Registries rules for counting multiple primaries. </t>
    </r>
  </si>
  <si>
    <r>
      <t>·</t>
    </r>
    <r>
      <rPr>
        <sz val="7"/>
        <color theme="1"/>
        <rFont val="Times New Roman"/>
        <family val="1"/>
      </rPr>
      <t xml:space="preserve">       </t>
    </r>
    <r>
      <rPr>
        <sz val="12"/>
        <color theme="1"/>
        <rFont val="Calibri"/>
        <family val="2"/>
        <scheme val="minor"/>
      </rPr>
      <t>Because the Ontario Cancer Registry began routinely registering non-malignant brain and other nervous system tumours in 2010, prevalence counts on these cases are only provided for 2010 onwards and are based on Surveillance, Epidemiology and End Results Program rules for counting multiple primary cancers.</t>
    </r>
  </si>
  <si>
    <r>
      <t>·</t>
    </r>
    <r>
      <rPr>
        <sz val="7"/>
        <color theme="1"/>
        <rFont val="Times New Roman"/>
        <family val="1"/>
      </rPr>
      <t xml:space="preserve">       </t>
    </r>
    <r>
      <rPr>
        <sz val="12"/>
        <color theme="1"/>
        <rFont val="Calibri"/>
        <family val="2"/>
        <scheme val="minor"/>
      </rPr>
      <t>Prevalence proportions are per 100,000 people.</t>
    </r>
  </si>
  <si>
    <r>
      <t>·</t>
    </r>
    <r>
      <rPr>
        <sz val="7"/>
        <color theme="1"/>
        <rFont val="Times New Roman"/>
        <family val="1"/>
      </rPr>
      <t xml:space="preserve">       </t>
    </r>
    <r>
      <rPr>
        <sz val="12"/>
        <color theme="1"/>
        <rFont val="Calibri"/>
        <family val="2"/>
        <scheme val="minor"/>
      </rPr>
      <t>Counts for cancer subsites and subtypes may not add up to the total because not all subsites and subtypes are included.</t>
    </r>
  </si>
  <si>
    <r>
      <rPr>
        <b/>
        <sz val="12"/>
        <color rgb="FF000000"/>
        <rFont val="Calibri"/>
        <family val="2"/>
        <scheme val="minor"/>
      </rPr>
      <t xml:space="preserve">Death certificate only 
</t>
    </r>
    <r>
      <rPr>
        <sz val="12"/>
        <color rgb="FF000000"/>
        <rFont val="Calibri"/>
        <family val="2"/>
        <scheme val="minor"/>
      </rPr>
      <t>–</t>
    </r>
    <r>
      <rPr>
        <b/>
        <sz val="12"/>
        <color rgb="FF000000"/>
        <rFont val="Calibri"/>
        <family val="2"/>
        <scheme val="minor"/>
      </rPr>
      <t xml:space="preserve"> 
</t>
    </r>
    <r>
      <rPr>
        <sz val="12"/>
        <color rgb="FF000000"/>
        <rFont val="Calibri"/>
        <family val="2"/>
        <scheme val="minor"/>
      </rPr>
      <t xml:space="preserve">number of cases </t>
    </r>
  </si>
  <si>
    <r>
      <rPr>
        <b/>
        <sz val="12"/>
        <color rgb="FF000000"/>
        <rFont val="Calibri"/>
        <family val="2"/>
        <scheme val="minor"/>
      </rPr>
      <t xml:space="preserve">Death certificate only 
</t>
    </r>
    <r>
      <rPr>
        <sz val="12"/>
        <color rgb="FF000000"/>
        <rFont val="Calibri"/>
        <family val="2"/>
        <scheme val="minor"/>
      </rPr>
      <t xml:space="preserve">– 
% of cases </t>
    </r>
  </si>
  <si>
    <r>
      <rPr>
        <b/>
        <sz val="12"/>
        <color rgb="FF000000"/>
        <rFont val="Calibri"/>
        <family val="2"/>
        <scheme val="minor"/>
      </rPr>
      <t xml:space="preserve">Microscopically  confirmed 
</t>
    </r>
    <r>
      <rPr>
        <sz val="12"/>
        <color rgb="FF000000"/>
        <rFont val="Calibri"/>
        <family val="2"/>
        <scheme val="minor"/>
      </rPr>
      <t xml:space="preserve">– </t>
    </r>
    <r>
      <rPr>
        <b/>
        <sz val="12"/>
        <color rgb="FF000000"/>
        <rFont val="Calibri"/>
        <family val="2"/>
        <scheme val="minor"/>
      </rPr>
      <t xml:space="preserve"> 
</t>
    </r>
    <r>
      <rPr>
        <sz val="12"/>
        <color rgb="FF000000"/>
        <rFont val="Calibri"/>
        <family val="2"/>
        <scheme val="minor"/>
      </rPr>
      <t xml:space="preserve">number of cases </t>
    </r>
  </si>
  <si>
    <r>
      <rPr>
        <b/>
        <sz val="12"/>
        <color rgb="FF000000"/>
        <rFont val="Calibri"/>
        <family val="2"/>
        <scheme val="minor"/>
      </rPr>
      <t xml:space="preserve">Microscopically  confirmed 
</t>
    </r>
    <r>
      <rPr>
        <sz val="12"/>
        <color rgb="FF000000"/>
        <rFont val="Calibri"/>
        <family val="2"/>
        <scheme val="minor"/>
      </rPr>
      <t>–</t>
    </r>
    <r>
      <rPr>
        <b/>
        <sz val="12"/>
        <color rgb="FF000000"/>
        <rFont val="Calibri"/>
        <family val="2"/>
        <scheme val="minor"/>
      </rPr>
      <t xml:space="preserve">  
</t>
    </r>
    <r>
      <rPr>
        <sz val="12"/>
        <color rgb="FF000000"/>
        <rFont val="Calibri"/>
        <family val="2"/>
        <scheme val="minor"/>
      </rPr>
      <t xml:space="preserve">% of cases </t>
    </r>
  </si>
  <si>
    <t>Breast</t>
  </si>
  <si>
    <t xml:space="preserve">Melanoma </t>
  </si>
  <si>
    <r>
      <t xml:space="preserve">Symbol: </t>
    </r>
    <r>
      <rPr>
        <sz val="12"/>
        <color theme="1"/>
        <rFont val="Calibri"/>
        <family val="2"/>
      </rPr>
      <t>**Suppressed due to small case count of less than six</t>
    </r>
  </si>
  <si>
    <r>
      <t>Analysis by:</t>
    </r>
    <r>
      <rPr>
        <sz val="12"/>
        <color theme="1"/>
        <rFont val="Calibri"/>
        <family val="2"/>
      </rPr>
      <t xml:space="preserve"> Ontario Cancer Registry, Ontario Health (Cancer Care Ontario)</t>
    </r>
  </si>
  <si>
    <r>
      <t>Data source:</t>
    </r>
    <r>
      <rPr>
        <sz val="12"/>
        <color theme="1"/>
        <rFont val="Calibri"/>
        <family val="2"/>
      </rPr>
      <t xml:space="preserve"> Ontario Cancer Registry (December 2022), Ontario Health (Cancer Care Ontario)</t>
    </r>
  </si>
  <si>
    <t>I:M ratio</t>
  </si>
  <si>
    <r>
      <t>Abbreviation:</t>
    </r>
    <r>
      <rPr>
        <sz val="12"/>
        <color theme="1"/>
        <rFont val="Calibri"/>
        <family val="2"/>
      </rPr>
      <t xml:space="preserve"> l means incidence and M means mortality</t>
    </r>
  </si>
  <si>
    <r>
      <t>·</t>
    </r>
    <r>
      <rPr>
        <sz val="7"/>
        <color theme="1"/>
        <rFont val="Times New Roman"/>
        <family val="1"/>
      </rPr>
      <t xml:space="preserve">         </t>
    </r>
    <r>
      <rPr>
        <sz val="12"/>
        <color theme="1"/>
        <rFont val="Calibri"/>
        <family val="2"/>
      </rPr>
      <t>The I:M ratio is the ratio of the age-standardized incidence rate to the age-standardized mortality rate.</t>
    </r>
  </si>
  <si>
    <r>
      <t>Analysis by:</t>
    </r>
    <r>
      <rPr>
        <sz val="12"/>
        <color theme="1"/>
        <rFont val="Calibri"/>
        <family val="2"/>
      </rPr>
      <t xml:space="preserve"> Surveillance, Ontario Health (Cancer Care Ontario)</t>
    </r>
  </si>
  <si>
    <r>
      <t>Data source:</t>
    </r>
    <r>
      <rPr>
        <sz val="12"/>
        <color theme="1"/>
        <rFont val="Calibri"/>
        <family val="2"/>
      </rPr>
      <t xml:space="preserve"> Ontario Cancer Registry [incidence (December 2022) and mortality (December 2022)], Ontario Health (Cancer Care Ontario)</t>
    </r>
  </si>
  <si>
    <r>
      <t xml:space="preserve">Table A.3 </t>
    </r>
    <r>
      <rPr>
        <sz val="12"/>
        <rFont val="Calibri"/>
        <family val="2"/>
        <scheme val="minor"/>
      </rPr>
      <t>Data element completeness estimates, Ontario Cancer Registry, 2020</t>
    </r>
  </si>
  <si>
    <t xml:space="preserve">Measure </t>
  </si>
  <si>
    <t>Value</t>
  </si>
  <si>
    <t>Average number of sources/notifications per case</t>
  </si>
  <si>
    <t>Cases with unknown primary site of cancer</t>
  </si>
  <si>
    <t>Cases with unknown morphology†</t>
  </si>
  <si>
    <t>Cases staged, all incident (stageable)‡</t>
  </si>
  <si>
    <t>92.0% (94.5%)</t>
  </si>
  <si>
    <t>Completeness of Ontario Cancer Registry data collection‡</t>
  </si>
  <si>
    <t xml:space="preserve">Synoptic pathology reports with mandatory elements </t>
  </si>
  <si>
    <t>Cases missing “age at diagnosis/death”</t>
  </si>
  <si>
    <t>Cases missing “sex”</t>
  </si>
  <si>
    <t>Cases missing “postal code” at diagnosis</t>
  </si>
  <si>
    <t>Patients listed as “alive” with current age &gt;100</t>
  </si>
  <si>
    <t>Patients listed as “dead” missing death date</t>
  </si>
  <si>
    <t>†Histology range 8000 to 8005 (not otherwise specified)</t>
  </si>
  <si>
    <t>‡For lung, female breast, colorectal, cervical and prostate cancers only</t>
  </si>
  <si>
    <r>
      <t>·</t>
    </r>
    <r>
      <rPr>
        <sz val="7"/>
        <color theme="1"/>
        <rFont val="Times New Roman"/>
        <family val="1"/>
      </rPr>
      <t xml:space="preserve">         </t>
    </r>
    <r>
      <rPr>
        <sz val="12"/>
        <color theme="1"/>
        <rFont val="Calibri"/>
        <family val="2"/>
        <scheme val="minor"/>
      </rPr>
      <t xml:space="preserve">Estimates are for all malignant cases and </t>
    </r>
    <r>
      <rPr>
        <i/>
        <sz val="12"/>
        <color theme="1"/>
        <rFont val="Calibri"/>
        <family val="2"/>
        <scheme val="minor"/>
      </rPr>
      <t>in situ</t>
    </r>
    <r>
      <rPr>
        <sz val="12"/>
        <color theme="1"/>
        <rFont val="Calibri"/>
        <family val="2"/>
        <scheme val="minor"/>
      </rPr>
      <t xml:space="preserve"> bladder unless noted otherwise.</t>
    </r>
  </si>
  <si>
    <r>
      <t>·</t>
    </r>
    <r>
      <rPr>
        <sz val="7"/>
        <color theme="1"/>
        <rFont val="Times New Roman"/>
        <family val="1"/>
      </rPr>
      <t xml:space="preserve">         </t>
    </r>
    <r>
      <rPr>
        <sz val="12"/>
        <color theme="1"/>
        <rFont val="Calibri"/>
        <family val="2"/>
        <scheme val="minor"/>
      </rPr>
      <t>Total number of cases is 78,776 and represents 75,094 people.</t>
    </r>
  </si>
  <si>
    <r>
      <t>Analysis by:</t>
    </r>
    <r>
      <rPr>
        <sz val="12"/>
        <color theme="1"/>
        <rFont val="Calibri"/>
        <family val="2"/>
        <scheme val="minor"/>
      </rPr>
      <t xml:space="preserve"> Ontario Cancer Registry, Ontario Health (Cancer Care Ontario)</t>
    </r>
  </si>
  <si>
    <r>
      <t xml:space="preserve">Table A.4 </t>
    </r>
    <r>
      <rPr>
        <sz val="12"/>
        <color theme="1"/>
        <rFont val="Calibri"/>
        <family val="2"/>
        <scheme val="minor"/>
      </rPr>
      <t>Population counts from the 2011 Canadian Standard population used for age-standardized rates by age group, Canada, 2011</t>
    </r>
  </si>
  <si>
    <t>Age group (years)</t>
  </si>
  <si>
    <t>Population</t>
  </si>
  <si>
    <t>0 to 4</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</si>
  <si>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</si>
  <si>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</si>
  <si>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</si>
  <si>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</si>
  <si>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</si>
  <si>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</si>
  <si>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</si>
  <si>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</si>
  <si>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</si>
  <si>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</si>
  <si>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</si>
  <si>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</si>
  <si>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</si>
  <si>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</si>
  <si>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</si>
  <si>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</si>
  <si>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and older</t>
  </si>
  <si>
    <r>
      <t>·</t>
    </r>
    <r>
      <rPr>
        <sz val="7"/>
        <color theme="1"/>
        <rFont val="Times New Roman"/>
        <family val="1"/>
      </rPr>
      <t xml:space="preserve">         </t>
    </r>
    <r>
      <rPr>
        <sz val="12"/>
        <color theme="1"/>
        <rFont val="Calibri"/>
        <family val="2"/>
      </rPr>
      <t>Post-censal estimates are based on the 2011 census counts adjusted for census net under-coverage (including adjustment for incompletely enumerated lndian reserves) and the components of demographic growth that took place since that census. lntercensal estimates use counts from two consecutive censuses adjusted for census net under-coverage (including incompletely enumerated lndian reserves and postcensal estimates).</t>
    </r>
  </si>
  <si>
    <r>
      <t>Data source:</t>
    </r>
    <r>
      <rPr>
        <sz val="12"/>
        <color theme="1"/>
        <rFont val="Calibri"/>
        <family val="2"/>
      </rPr>
      <t xml:space="preserve"> Statistics Canada. Canada, July 1, 2011 Population by Age Group (both sexes combined).  (</t>
    </r>
    <r>
      <rPr>
        <sz val="12"/>
        <color rgb="FF444444"/>
        <rFont val="Calibri"/>
        <family val="2"/>
      </rPr>
      <t>statcan.gc.ca/en/statistical-programs/document/3207_D12_V4).</t>
    </r>
  </si>
  <si>
    <r>
      <t xml:space="preserve">Table A.5A </t>
    </r>
    <r>
      <rPr>
        <sz val="12"/>
        <color theme="1"/>
        <rFont val="Calibri"/>
        <family val="2"/>
        <scheme val="minor"/>
      </rPr>
      <t>Definitions for cancer incidence</t>
    </r>
  </si>
  <si>
    <t>Cancer type: short form / long form</t>
  </si>
  <si>
    <t>ICD-0-3 Site and histology code</t>
  </si>
  <si>
    <t>Bladder / urinary bladder</t>
  </si>
  <si>
    <t>C67</t>
  </si>
  <si>
    <t>Brain / brain and other nervous system</t>
  </si>
  <si>
    <t>C70–C72, C75.1–C75.3</t>
  </si>
  <si>
    <t>C71 with histologies 9440, 9441, 9442</t>
  </si>
  <si>
    <t>C71 with histologies 9380–9385,9391–9439,9443–9444,9446–9460</t>
  </si>
  <si>
    <t>Meningiomas</t>
  </si>
  <si>
    <t>C70.0–C70.1, C70.9 with histologies 9530–9534,9537–9539</t>
  </si>
  <si>
    <t>Pituitary, pineal and craniopharyngeal duct</t>
  </si>
  <si>
    <t>C75.1–C75.3</t>
  </si>
  <si>
    <t>C50</t>
  </si>
  <si>
    <t>Cervix / cervix uteri</t>
  </si>
  <si>
    <t>C53</t>
  </si>
  <si>
    <t>Colorectal / colon and rectum</t>
  </si>
  <si>
    <t>C18.0, C18.2–C20, C26.0</t>
  </si>
  <si>
    <t>Colon / colon excluding rectum</t>
  </si>
  <si>
    <t>C18.0, C18.2–C18.9</t>
  </si>
  <si>
    <t>Left-sided colon</t>
  </si>
  <si>
    <t>C18.5, C18.6, C18.7</t>
  </si>
  <si>
    <t>Right-sided colon</t>
  </si>
  <si>
    <t>C18.0, C18.2, 18.3, C18.4</t>
  </si>
  <si>
    <t>Rectum and rectosigmoid junction</t>
  </si>
  <si>
    <t>C19.9, C20.9</t>
  </si>
  <si>
    <t>Rectosigmoid junction</t>
  </si>
  <si>
    <t>C19.9</t>
  </si>
  <si>
    <t>Rectum</t>
  </si>
  <si>
    <t>C20.9</t>
  </si>
  <si>
    <t>C15</t>
  </si>
  <si>
    <t>Esophagus - adenocarcinoma  </t>
  </si>
  <si>
    <t>C15 with histologies 8140–8573</t>
  </si>
  <si>
    <t>Esophagus - squamous cell carcinoma   </t>
  </si>
  <si>
    <t>C15 with histologies 8050–8082</t>
  </si>
  <si>
    <t>C64.9</t>
  </si>
  <si>
    <t>C32</t>
  </si>
  <si>
    <t>C42.0, C42.1, C42.4 with histologies 9811–9818, 9837,9823 9827. Histologies 9826, 9835–9836, 9820, 9832–9834, 9940, 9840, 9861, 9865–9867, 9869, 9871–9874, 9895–9897, 9898, 9910–9911, 9920, 9891, 9863, 9875–9876, 9945–9946, 9860, 9930, 9801, 9805–9809, 9931, 9733, 9742, 9800, 9831, 9870, 9948, 9963–9964</t>
  </si>
  <si>
    <t xml:space="preserve"> Histologies 9826, 9835–9836
C42.0, C42.1, C42.4  with histologies 9811–9818, 9837</t>
  </si>
  <si>
    <t>Histologies 9840, 9861, 9865–9867, 9869, 9871–9874, 9895–9897, 9898, 9910–9911, 9920</t>
  </si>
  <si>
    <t>C42.0, C42.1, C42.4  with histology 9823</t>
  </si>
  <si>
    <t>Histologies 9863, 9875–9876, 9945–9946</t>
  </si>
  <si>
    <t>Liver / liver and intrahepatic bile duct</t>
  </si>
  <si>
    <t>C22.0, C22.1</t>
  </si>
  <si>
    <t>Lung / lung and bronchus</t>
  </si>
  <si>
    <t>C34</t>
  </si>
  <si>
    <t>Adenocarcinoma / adenocarcinoma (NSCLC)</t>
  </si>
  <si>
    <t>C34 with histologies 8015, 8050, 8140–1, 8143–5, 8147, 8190, 8201, 8211, 8250–5, 8260, 8290, 8310, 8320, 8323, 8333, 8401, 8440, 8470–1, 8480–1, 8490, 8503, 8507, 8550, 8570–2, 8574, 8576</t>
  </si>
  <si>
    <t>Large cell carcinoma / large cell carcinoma (NSCLC)</t>
  </si>
  <si>
    <t>C34 with histologies 8012–4, 8021, 8034, 8082</t>
  </si>
  <si>
    <t>Small cell carcinoma</t>
  </si>
  <si>
    <t>C34 with histologies 8022, 8041, 8045</t>
  </si>
  <si>
    <t>Squamous cell carcinoma / squamous cell carcinoma (NSCLC)</t>
  </si>
  <si>
    <t>C34 with histologies 8051–2, 8070–6, 8078, 8083–4, 8090, 8094, 8120, 8123</t>
  </si>
  <si>
    <t xml:space="preserve">All sites with histologies 9650–9667; Histologies 9590–9597, 9670–9671, 9673, 9675, 9678–9680, 9684, 9687, 9689–9691, 9695, 9698–9702, 9705, 9708–9709, 9714–9719, 9727–9729;
All sites other than C42.0, C42.1, C42.4 with histologies 9823, 9827
</t>
  </si>
  <si>
    <t>All sites with histologies 9650–9667</t>
  </si>
  <si>
    <t>Non-Hodgkin lymphoma (NHL)</t>
  </si>
  <si>
    <t xml:space="preserve">Histologies 9590–9597, 9670–9671, 9673, 9675, 9678–9680, 9684, 9687, 9689–9691, 9695, 9698–9702, 9705, 9708–9709, 9714–9719, 9727–9729;
All sites other than C42.0, C42.1, C42.4 with histologies 9823, 9827
</t>
  </si>
  <si>
    <t>NHL - extranodal</t>
  </si>
  <si>
    <t xml:space="preserve">All sites except C02.4, C09.8–C09.9, C11.1, C14.2, C37.9, C42.2, C77.0–C77.9 with histologies 9590–9597, 9670–9671, 9673, 9675, 9678–9680, 9684, 9687, 9688, 9689–9691, 9695, 9698–9702, 9705, 9708–9709, 9712, 9714–9719, 9724–9729, 9735, 9737, 9738
All sites except C02.4, C09.8–C09.9, C11.1, C14.2, C37.9, C42.0–C42.2, C42.4, C77.0–C77.9 with histologies 9811–9818, 9823, 9827, 9837
</t>
  </si>
  <si>
    <t>NHL - nodal</t>
  </si>
  <si>
    <t>C02.4, C09.8, C09.9, C11.1, C14.2, C37.9, C42.2, C77 with histologies 9590–9597, 9670–9671, 9673, 9675, 9678–9680, 9684, 9687–9691, 9695, 9698–9702, 9705, 9708–9709, 9712, 9714–9719, 9724–9729, 9735, 9737–9738, 9811–9818, 9823, 9827, 9837</t>
  </si>
  <si>
    <t>C00–14, C20–C21, C30–31, C51–63, C69 with histologies 8720–8774</t>
  </si>
  <si>
    <t>Mucosal</t>
  </si>
  <si>
    <t>C00–14, C20–C21, C30–31, C51–63</t>
  </si>
  <si>
    <t>Ocular</t>
  </si>
  <si>
    <t>C69</t>
  </si>
  <si>
    <t>Melanoma / melanoma of the skin</t>
  </si>
  <si>
    <t>C44 with histologies 8720–8790</t>
  </si>
  <si>
    <t>Myeloma / multiple myeloma</t>
  </si>
  <si>
    <t>9731–9732, 9734</t>
  </si>
  <si>
    <t>C00–C06, C09–C14</t>
  </si>
  <si>
    <t>Hypopharynx</t>
  </si>
  <si>
    <t>C12.9, C13</t>
  </si>
  <si>
    <t>Lip and oral cavity</t>
  </si>
  <si>
    <t xml:space="preserve">C00, C02, C03, C04, C05.0, C06 </t>
  </si>
  <si>
    <t>Nasopharynx</t>
  </si>
  <si>
    <t>C11</t>
  </si>
  <si>
    <t>Oropharynx</t>
  </si>
  <si>
    <t>C01.9, C05.1, C05.2, C09, C10</t>
  </si>
  <si>
    <t>C56.9</t>
  </si>
  <si>
    <t>C25</t>
  </si>
  <si>
    <t>C61.9</t>
  </si>
  <si>
    <t>C16</t>
  </si>
  <si>
    <t>C62</t>
  </si>
  <si>
    <t xml:space="preserve">C73.9 </t>
  </si>
  <si>
    <t>Anaplastic carcinoma</t>
  </si>
  <si>
    <t>C73.9  with histologies 8012,8020–8021,8030–8032</t>
  </si>
  <si>
    <t>Follicular carcinoma</t>
  </si>
  <si>
    <t>C73.9  with histologies 8290, 8330–8332, 8335</t>
  </si>
  <si>
    <t>Medullary thyroid carcinoma</t>
  </si>
  <si>
    <t>C73.9  with histologies 8345, 8346, 8510</t>
  </si>
  <si>
    <t>Papillary carcinoma</t>
  </si>
  <si>
    <t>C73.9  with histologies 8050,8260,8340-8344</t>
  </si>
  <si>
    <t>Uterus / corpus and uterus NOS (not otherwise specified)</t>
  </si>
  <si>
    <t>C54, C55.9</t>
  </si>
  <si>
    <t>Uterus - endometrial</t>
  </si>
  <si>
    <t>C54, C55.9 with histologies 8050,8140,8143,8210–8211,8255,8260–8263,8310,8323,8340, 8380–8384,8441,8460–8461,8560,8570,8950–8951,8980–8981</t>
  </si>
  <si>
    <t>Uterus - sarcoma</t>
  </si>
  <si>
    <t>C54, C55.9 with histologies 8800–8802,8805,8890–8891,8896,8900,8910,8930–8931</t>
  </si>
  <si>
    <t>ICD-O-3 means International Classification of Disease for Oncology, Third Edition</t>
  </si>
  <si>
    <t>NOS means Not otherwise specified</t>
  </si>
  <si>
    <t>NSCLC means Non-small cell lung cancer</t>
  </si>
  <si>
    <r>
      <t>·</t>
    </r>
    <r>
      <rPr>
        <sz val="7"/>
        <color theme="1"/>
        <rFont val="Times New Roman"/>
        <family val="1"/>
      </rPr>
      <t xml:space="preserve">         </t>
    </r>
    <r>
      <rPr>
        <sz val="12"/>
        <color theme="1"/>
        <rFont val="Calibri"/>
        <family val="2"/>
      </rPr>
      <t>Histology types 9590 to 9989 (leukemias, lymphomas and hematopoietic diseases), 9050 to 9055 (mesothelioma) and 9140 (Kaposi sarcoma) are excluded from other specific organ sites.</t>
    </r>
  </si>
  <si>
    <r>
      <t>·</t>
    </r>
    <r>
      <rPr>
        <sz val="7"/>
        <color theme="1"/>
        <rFont val="Times New Roman"/>
        <family val="1"/>
      </rPr>
      <t xml:space="preserve">         </t>
    </r>
    <r>
      <rPr>
        <sz val="12"/>
        <color theme="1"/>
        <rFont val="Calibri"/>
        <family val="2"/>
      </rPr>
      <t>Histology types 8720 to 8774 (mucosal melanoma) are excluded from the following sites (and selected subsites): colorectal, ovary, uterine, cervix, prostate, testis and oral cavity and pharynx.</t>
    </r>
  </si>
  <si>
    <r>
      <t xml:space="preserve">Table A.5B </t>
    </r>
    <r>
      <rPr>
        <sz val="12"/>
        <color theme="1"/>
        <rFont val="Calibri"/>
        <family val="2"/>
        <scheme val="minor"/>
      </rPr>
      <t>Definitions for cancer mortality</t>
    </r>
  </si>
  <si>
    <t>ICD-10 code</t>
  </si>
  <si>
    <t>C18.0,C18.2–C20, C26</t>
  </si>
  <si>
    <t>C81</t>
  </si>
  <si>
    <t>C64</t>
  </si>
  <si>
    <t xml:space="preserve">C90.1, C91.0–C91.7, C91.9, C92.0–C92.4, C92.6–C92.9, C93.0–C93.3, C93.7, C93.9, C94.0–C94.5, C94.7, C95.0–C95.2, C95.7, C95.9
</t>
  </si>
  <si>
    <t>C22.0–C22.4, C22.7, C22.9</t>
  </si>
  <si>
    <t>C43</t>
  </si>
  <si>
    <t>C90.0, C90.2, C90.3</t>
  </si>
  <si>
    <t>C82–C86, C96.3</t>
  </si>
  <si>
    <t>C56</t>
  </si>
  <si>
    <t>C61</t>
  </si>
  <si>
    <t>C73</t>
  </si>
  <si>
    <t>Uterus / corpus and uterus NOS  (not otherwise specified)</t>
  </si>
  <si>
    <t>C54–C55</t>
  </si>
  <si>
    <r>
      <rPr>
        <b/>
        <sz val="12"/>
        <rFont val="Calibri"/>
        <family val="2"/>
        <scheme val="minor"/>
      </rPr>
      <t>Abbreviations:</t>
    </r>
    <r>
      <rPr>
        <sz val="12"/>
        <rFont val="Calibri"/>
        <family val="2"/>
        <scheme val="minor"/>
      </rPr>
      <t xml:space="preserve"> ICD-10 means International Statistical Classification of Diseases and Related Health Problems, Tenth Revision.</t>
    </r>
  </si>
  <si>
    <r>
      <rPr>
        <b/>
        <sz val="11"/>
        <color theme="1"/>
        <rFont val="Arial"/>
        <family val="2"/>
      </rPr>
      <t xml:space="preserve">Table A.6 </t>
    </r>
    <r>
      <rPr>
        <sz val="11"/>
        <color theme="1"/>
        <rFont val="Calibri"/>
        <family val="2"/>
        <scheme val="minor"/>
      </rPr>
      <t>Canproj models for cancer incidence projections by cancer type and binary sex, Ontario</t>
    </r>
  </si>
  <si>
    <t>adpcproj (NB)</t>
  </si>
  <si>
    <t>adpcproj (P)</t>
  </si>
  <si>
    <t>acproj (P)</t>
  </si>
  <si>
    <t>hybdproj (Avg)</t>
  </si>
  <si>
    <t>hybdproj (Ags)</t>
  </si>
  <si>
    <t>hybdproj (NBags)</t>
  </si>
  <si>
    <t>acproj (NB)</t>
  </si>
  <si>
    <t>hybdproj (ComT)</t>
  </si>
  <si>
    <r>
      <t>·</t>
    </r>
    <r>
      <rPr>
        <sz val="7"/>
        <color theme="1"/>
        <rFont val="Times New Roman"/>
        <family val="1"/>
      </rPr>
      <t xml:space="preserve">         </t>
    </r>
    <r>
      <rPr>
        <sz val="12"/>
        <color theme="1"/>
        <rFont val="Calibri"/>
        <family val="2"/>
      </rPr>
      <t>acproj (P) means age-cohort model with Poisson distribution</t>
    </r>
  </si>
  <si>
    <r>
      <t>·</t>
    </r>
    <r>
      <rPr>
        <sz val="7"/>
        <color theme="1"/>
        <rFont val="Times New Roman"/>
        <family val="1"/>
      </rPr>
      <t xml:space="preserve">         </t>
    </r>
    <r>
      <rPr>
        <sz val="12"/>
        <color theme="1"/>
        <rFont val="Calibri"/>
        <family val="2"/>
      </rPr>
      <t>acproj (NB) means age-cohort model with negative-binomial distribution</t>
    </r>
  </si>
  <si>
    <r>
      <t>·</t>
    </r>
    <r>
      <rPr>
        <sz val="7"/>
        <color theme="1"/>
        <rFont val="Times New Roman"/>
        <family val="1"/>
      </rPr>
      <t xml:space="preserve">         </t>
    </r>
    <r>
      <rPr>
        <sz val="12"/>
        <color theme="1"/>
        <rFont val="Calibri"/>
        <family val="2"/>
      </rPr>
      <t>adpcproj (NB) means Nordpred model with negative-binomial distribution</t>
    </r>
  </si>
  <si>
    <r>
      <t>·</t>
    </r>
    <r>
      <rPr>
        <sz val="7"/>
        <color theme="1"/>
        <rFont val="Times New Roman"/>
        <family val="1"/>
      </rPr>
      <t xml:space="preserve">         </t>
    </r>
    <r>
      <rPr>
        <sz val="12"/>
        <color theme="1"/>
        <rFont val="Calibri"/>
        <family val="2"/>
      </rPr>
      <t>adpcproj (P) means Nordpred model with Poisson distribution</t>
    </r>
  </si>
  <si>
    <r>
      <t>·</t>
    </r>
    <r>
      <rPr>
        <sz val="7"/>
        <color theme="1"/>
        <rFont val="Times New Roman"/>
        <family val="1"/>
      </rPr>
      <t xml:space="preserve">         </t>
    </r>
    <r>
      <rPr>
        <sz val="12"/>
        <color theme="1"/>
        <rFont val="Calibri"/>
        <family val="2"/>
      </rPr>
      <t>hybdproj (NBags) means hybrid model with age-specific and negative-binomial distribution</t>
    </r>
  </si>
  <si>
    <r>
      <t>·</t>
    </r>
    <r>
      <rPr>
        <sz val="7"/>
        <color theme="1"/>
        <rFont val="Times New Roman"/>
        <family val="1"/>
      </rPr>
      <t xml:space="preserve">         </t>
    </r>
    <r>
      <rPr>
        <sz val="12"/>
        <color theme="1"/>
        <rFont val="Calibri"/>
        <family val="2"/>
      </rPr>
      <t>hybdproj (Ags) means hybrid model with age-specific and Poisson distribution</t>
    </r>
  </si>
  <si>
    <r>
      <t>·</t>
    </r>
    <r>
      <rPr>
        <sz val="7"/>
        <color theme="1"/>
        <rFont val="Times New Roman"/>
        <family val="1"/>
      </rPr>
      <t xml:space="preserve">         </t>
    </r>
    <r>
      <rPr>
        <sz val="12"/>
        <color theme="1"/>
        <rFont val="Calibri"/>
        <family val="2"/>
      </rPr>
      <t>hybdproj (ComT) means hybrid model with common-trend</t>
    </r>
  </si>
  <si>
    <r>
      <t>·</t>
    </r>
    <r>
      <rPr>
        <sz val="7"/>
        <color theme="1"/>
        <rFont val="Times New Roman"/>
        <family val="1"/>
      </rPr>
      <t xml:space="preserve">         </t>
    </r>
    <r>
      <rPr>
        <sz val="12"/>
        <color theme="1"/>
        <rFont val="Calibri"/>
        <family val="2"/>
      </rPr>
      <t>hybdproj (Avg) means hybrid model with average method</t>
    </r>
  </si>
  <si>
    <r>
      <t>·</t>
    </r>
    <r>
      <rPr>
        <sz val="7"/>
        <color theme="1"/>
        <rFont val="Times New Roman"/>
        <family val="1"/>
      </rPr>
      <t xml:space="preserve">         </t>
    </r>
    <r>
      <rPr>
        <sz val="12"/>
        <color theme="1"/>
        <rFont val="Calibri"/>
        <family val="2"/>
      </rPr>
      <t>n/a means not applicable</t>
    </r>
  </si>
  <si>
    <r>
      <t xml:space="preserve">Table A.7 </t>
    </r>
    <r>
      <rPr>
        <sz val="11"/>
        <color theme="1"/>
        <rFont val="Calibri"/>
        <family val="2"/>
        <scheme val="minor"/>
      </rPr>
      <t>Canproj models for cancer mortality projections by cancer type and binary sex, Ontario</t>
    </r>
  </si>
  <si>
    <t xml:space="preserve">hybdproj (ComT) </t>
  </si>
  <si>
    <r>
      <rPr>
        <b/>
        <sz val="11"/>
        <color theme="1"/>
        <rFont val="Arial"/>
        <family val="2"/>
      </rPr>
      <t>Table A.8</t>
    </r>
    <r>
      <rPr>
        <sz val="11"/>
        <color theme="1"/>
        <rFont val="Calibri"/>
        <family val="2"/>
        <scheme val="minor"/>
      </rPr>
      <t xml:space="preserve"> International Cancer Survival Standards used for standardizing relative survival ratios by cancer type and age group</t>
    </r>
  </si>
  <si>
    <t>Age groups (years)</t>
  </si>
  <si>
    <t xml:space="preserve">Weightings </t>
  </si>
  <si>
    <t>Cancer types</t>
  </si>
  <si>
    <t>15 to 44, 45 to 54, 55 to 64, 65 to 74, 75 to 99</t>
  </si>
  <si>
    <t>60, 10, 10, 10, 10</t>
  </si>
  <si>
    <t xml:space="preserve">Testis, Hodgkin lymphoma, acute lymphatic leukemia </t>
  </si>
  <si>
    <t>28, 17, 21, 20,14</t>
  </si>
  <si>
    <t>Nasopharynx, soft tissues, melanoma, cervix uteri, brain, thyroid gland, bone</t>
  </si>
  <si>
    <t>7, 12, 23, 29, 29</t>
  </si>
  <si>
    <t>All other cancer types except prostate</t>
  </si>
  <si>
    <t>15 to 54, 55 to 64, 65 to 74, 75 to 84, 85 to 99</t>
  </si>
  <si>
    <t xml:space="preserve">19, 23, 29, 23, 6 </t>
  </si>
  <si>
    <t xml:space="preserve">Prostate </t>
  </si>
  <si>
    <r>
      <rPr>
        <b/>
        <sz val="12"/>
        <color rgb="FF000000"/>
        <rFont val="Calibri"/>
        <family val="2"/>
        <scheme val="minor"/>
      </rPr>
      <t>Table 1.1</t>
    </r>
    <r>
      <rPr>
        <sz val="12"/>
        <color rgb="FF000000"/>
        <rFont val="Calibri"/>
        <family val="2"/>
        <scheme val="minor"/>
      </rPr>
      <t xml:space="preserve"> Incidence counts, age-standardized rates and per cent difference in incidence counts by cancer type, Ontario, 2020 to 2022 versus 2019</t>
    </r>
  </si>
  <si>
    <r>
      <rPr>
        <b/>
        <sz val="11"/>
        <color theme="1"/>
        <rFont val="Calibri"/>
        <family val="2"/>
        <scheme val="minor"/>
      </rPr>
      <t>Table 1.2</t>
    </r>
    <r>
      <rPr>
        <sz val="11"/>
        <color theme="1"/>
        <rFont val="Calibri"/>
        <family val="2"/>
        <scheme val="minor"/>
      </rPr>
      <t xml:space="preserve"> Incidence counts and per cent difference by binary sex and age group, Ontario, 2020 to 2022 versus 2019</t>
    </r>
  </si>
  <si>
    <r>
      <rPr>
        <b/>
        <sz val="12"/>
        <color theme="1"/>
        <rFont val="Calibri"/>
        <family val="2"/>
        <scheme val="minor"/>
      </rPr>
      <t xml:space="preserve">Table 1.3 </t>
    </r>
    <r>
      <rPr>
        <sz val="12"/>
        <color theme="1"/>
        <rFont val="Calibri"/>
        <family val="2"/>
        <scheme val="minor"/>
      </rPr>
      <t>Percentage of incident cases of early versus advanced stage by selected cancer types, Ontario, 2018 to 2020</t>
    </r>
  </si>
  <si>
    <r>
      <t xml:space="preserve">Table 3.1 </t>
    </r>
    <r>
      <rPr>
        <sz val="12"/>
        <color theme="1"/>
        <rFont val="Calibri"/>
        <family val="2"/>
        <scheme val="minor"/>
      </rPr>
      <t>Projected mortality counts and age-standardized rates by cancer type and binary sex, Ontario, 2024</t>
    </r>
  </si>
  <si>
    <r>
      <t xml:space="preserve">Table 3.2 </t>
    </r>
    <r>
      <rPr>
        <sz val="12"/>
        <color theme="1"/>
        <rFont val="Calibri"/>
        <family val="2"/>
        <scheme val="minor"/>
      </rPr>
      <t>Projected mortality counts and age-specific rates by cancer type and age group, Ontario, 2024</t>
    </r>
  </si>
  <si>
    <r>
      <t xml:space="preserve">Table 3.3 </t>
    </r>
    <r>
      <rPr>
        <sz val="12"/>
        <color theme="1"/>
        <rFont val="Calibri"/>
        <family val="2"/>
        <scheme val="minor"/>
      </rPr>
      <t>Lifetime probability of dying of cancer, by cancer type and binary sex, Ontario, 2016 to 2020</t>
    </r>
  </si>
  <si>
    <r>
      <t xml:space="preserve">Table 3.4 </t>
    </r>
    <r>
      <rPr>
        <sz val="12"/>
        <color theme="1"/>
        <rFont val="Calibri"/>
        <family val="2"/>
        <scheme val="minor"/>
      </rPr>
      <t>Mortality counts and rates by cancer type and binary sex, Ontario, 2020</t>
    </r>
  </si>
  <si>
    <r>
      <t xml:space="preserve">Table 3.5 </t>
    </r>
    <r>
      <rPr>
        <sz val="12"/>
        <color theme="1"/>
        <rFont val="Calibri"/>
        <family val="2"/>
        <scheme val="minor"/>
      </rPr>
      <t>Median age at death by cancer type and binary sex, Ontario, 2018 to 2020</t>
    </r>
  </si>
  <si>
    <r>
      <t xml:space="preserve">Table 3.6 </t>
    </r>
    <r>
      <rPr>
        <sz val="12"/>
        <color theme="1"/>
        <rFont val="Calibri"/>
        <family val="2"/>
        <scheme val="minor"/>
      </rPr>
      <t>Mortality counts and rates by cancer type and age group, Ontario, 2020</t>
    </r>
  </si>
  <si>
    <r>
      <t xml:space="preserve">Table 3.7 </t>
    </r>
    <r>
      <rPr>
        <sz val="12"/>
        <color theme="1"/>
        <rFont val="Calibri"/>
        <family val="2"/>
        <scheme val="minor"/>
      </rPr>
      <t>Annual per cent change in age-standardized mortality rates by cancer type and binary sex, Ontario, 1986 to 2020</t>
    </r>
  </si>
  <si>
    <r>
      <t xml:space="preserve">Table 4.2  </t>
    </r>
    <r>
      <rPr>
        <sz val="12"/>
        <color theme="1"/>
        <rFont val="Calibri"/>
        <family val="2"/>
        <scheme val="minor"/>
      </rPr>
      <t>Age-standardized five-year relative survival ratios by cancer type and time period, Ontario, from the 1986–1990 period–the 2016–2020 period</t>
    </r>
  </si>
  <si>
    <r>
      <t xml:space="preserve">Table 4.3 </t>
    </r>
    <r>
      <rPr>
        <sz val="12"/>
        <color theme="1"/>
        <rFont val="Calibri"/>
        <family val="2"/>
        <scheme val="minor"/>
      </rPr>
      <t>Conditional five-year relative survival ratios by cancer type and years survived, Ontario, 2016 to 2020</t>
    </r>
  </si>
  <si>
    <r>
      <t xml:space="preserve">Table A.2 </t>
    </r>
    <r>
      <rPr>
        <sz val="12"/>
        <rFont val="Calibri"/>
        <family val="2"/>
        <scheme val="minor"/>
      </rPr>
      <t>Age-standardized incidence-to-mortality ratio by cancer type, Ontario, 2020</t>
    </r>
  </si>
  <si>
    <r>
      <rPr>
        <b/>
        <sz val="12"/>
        <rFont val="Calibri"/>
        <family val="2"/>
        <scheme val="minor"/>
      </rPr>
      <t>Abbreviation:</t>
    </r>
    <r>
      <rPr>
        <sz val="12"/>
        <rFont val="Calibri"/>
        <family val="2"/>
        <scheme val="minor"/>
      </rPr>
      <t xml:space="preserve"> ASIR means age-standardized incidence rate</t>
    </r>
  </si>
  <si>
    <t>•	Cancer types are defined according to the International Classification of Diseases for Oncology (ICD-O-3)(20) (see Appendix 1: Data Sources).</t>
  </si>
  <si>
    <t>•	Incidence counts are based on the National Cancer lnstitute’s Surveillance, Epidemiology and End Results standards for counting multiple primary cancers, which were adopted by the Ontario Cancer Registry for cases diagnosed from 2010 onward.</t>
  </si>
  <si>
    <t xml:space="preserve">•	Rates are per 100,000 and are standardized to the age distribution of the 2011 Canadian Standard population. </t>
  </si>
  <si>
    <t>•	Data for diagnosis years 2021 and 2022 are provisional; they do not include the approximately 1.4% of cases among people that are identified as having cancer only at death because this information was not available in the Ontario Cancer Registry at the time of analysis. In addition, the data for diagnosis year 2022 include some cases that were still undergoing validation by the registry.</t>
  </si>
  <si>
    <r>
      <rPr>
        <b/>
        <sz val="12"/>
        <rFont val="Calibri"/>
        <family val="2"/>
        <scheme val="minor"/>
      </rPr>
      <t xml:space="preserve">Analysis by: </t>
    </r>
    <r>
      <rPr>
        <sz val="12"/>
        <rFont val="Calibri"/>
        <family val="2"/>
        <scheme val="minor"/>
      </rPr>
      <t>Surveillance, Ontario Health (Cancer Care Ontario)</t>
    </r>
  </si>
  <si>
    <r>
      <rPr>
        <b/>
        <sz val="12"/>
        <rFont val="Calibri"/>
        <family val="2"/>
        <scheme val="minor"/>
      </rPr>
      <t xml:space="preserve">Data source: </t>
    </r>
    <r>
      <rPr>
        <sz val="12"/>
        <rFont val="Calibri"/>
        <family val="2"/>
        <scheme val="minor"/>
      </rPr>
      <t xml:space="preserve">Ontario Cancer Registry (September 2023), Ontario Health (Cancer Care Ontario) </t>
    </r>
  </si>
  <si>
    <t xml:space="preserve">•	Incidence counts are based on the National Cancer lnstitute’s Surveillance, Epidemiology and End Results standards for counting multiple primary cancers, which were adopted by the Ontario Cancer Registry for cases diagnosed from 2010 onward. </t>
  </si>
  <si>
    <t>•	Statistics by sex in this chapter refer to sex data that are binary and assigned at birth. For more information, refer to About This Report: Statistics by sex.</t>
  </si>
  <si>
    <r>
      <rPr>
        <b/>
        <sz val="11"/>
        <color theme="1"/>
        <rFont val="Calibri"/>
        <family val="2"/>
        <scheme val="minor"/>
      </rPr>
      <t xml:space="preserve">Analysis by: </t>
    </r>
    <r>
      <rPr>
        <sz val="11"/>
        <color theme="1"/>
        <rFont val="Calibri"/>
        <family val="2"/>
        <scheme val="minor"/>
      </rPr>
      <t>Surveillance, Ontario Health (Cancer Care Ontario)</t>
    </r>
  </si>
  <si>
    <r>
      <rPr>
        <b/>
        <sz val="11"/>
        <color theme="1"/>
        <rFont val="Calibri"/>
        <family val="2"/>
        <scheme val="minor"/>
      </rPr>
      <t xml:space="preserve">Data source: </t>
    </r>
    <r>
      <rPr>
        <sz val="11"/>
        <color theme="1"/>
        <rFont val="Calibri"/>
        <family val="2"/>
        <scheme val="minor"/>
      </rPr>
      <t>Ontario Cancer Registry (September 2023), Ontario Health (Cancer Care Ontario)</t>
    </r>
  </si>
  <si>
    <r>
      <t>Symbol:</t>
    </r>
    <r>
      <rPr>
        <sz val="11"/>
        <color theme="1"/>
        <rFont val="Calibri"/>
        <family val="2"/>
        <scheme val="minor"/>
      </rPr>
      <t xml:space="preserve"> * Statistically significant shift to more cancers diagnosed at advanced stage in 2020 than in the pre-pandemic years of 2018 and 2019. See Appendix 2: Analysis for more information.</t>
    </r>
  </si>
  <si>
    <t>•	Cases with unknown stage or that were not staged by the OCR were excluded from this analysis. Over all years, case counts were as follows: prostate n = 21,256 (excludes unknown stage or not staged = 4,503), breast n = 29,356 (excludes unknown stage or not staged = 4,669), colorectal n = 18,964 (excludes unknown stage or not staged = 5,549), lung n = 25,568 (excludes unknown stage or not staged = 4,747), cervix n = 1,576 (excludes unknown stage or not staged = 269).</t>
  </si>
  <si>
    <t>•	Breast (female) and prostate cancers had a significantly higher number of cases with unknown stage or that were not staged in 2020 than in 2019 and 2018. Lung cancer had more cases of unknown stage or that were not staged in 2020 than in 2019, but significantly fewer than in 2018. Cervical and colorectal cancers had similar numbers of cases with unknown stage or that were not staged from 2018 to 2020. See Appendix 1: Cancer stage at diagnosis for more information.</t>
  </si>
  <si>
    <r>
      <rPr>
        <b/>
        <sz val="11"/>
        <color theme="1"/>
        <rFont val="Calibri"/>
        <family val="2"/>
        <scheme val="minor"/>
      </rPr>
      <t>Analysis by:</t>
    </r>
    <r>
      <rPr>
        <sz val="11"/>
        <color theme="1"/>
        <rFont val="Calibri"/>
        <family val="2"/>
        <scheme val="minor"/>
      </rPr>
      <t xml:space="preserve"> Surveillance, Ontario Health (Cancer Care Ontario)</t>
    </r>
  </si>
  <si>
    <r>
      <t xml:space="preserve">2018
</t>
    </r>
    <r>
      <rPr>
        <sz val="12"/>
        <color rgb="FF000000"/>
        <rFont val="Calibri"/>
        <family val="2"/>
        <scheme val="minor"/>
      </rPr>
      <t>–
Early (stage 1 and 2) (%)</t>
    </r>
  </si>
  <si>
    <r>
      <t xml:space="preserve">2018
</t>
    </r>
    <r>
      <rPr>
        <sz val="12"/>
        <color rgb="FF000000"/>
        <rFont val="Calibri"/>
        <family val="2"/>
        <scheme val="minor"/>
      </rPr>
      <t>–
Advanced (stage 3 and 4) (%)</t>
    </r>
  </si>
  <si>
    <r>
      <t xml:space="preserve">2019
</t>
    </r>
    <r>
      <rPr>
        <sz val="12"/>
        <color rgb="FF000000"/>
        <rFont val="Calibri"/>
        <family val="2"/>
        <scheme val="minor"/>
      </rPr>
      <t>–
Early (stage 1 and 2) (%)</t>
    </r>
  </si>
  <si>
    <r>
      <t xml:space="preserve">2019
</t>
    </r>
    <r>
      <rPr>
        <sz val="12"/>
        <color rgb="FF000000"/>
        <rFont val="Calibri"/>
        <family val="2"/>
        <scheme val="minor"/>
      </rPr>
      <t>–
Advanced (stage 3 and 4) (%)</t>
    </r>
  </si>
  <si>
    <r>
      <t xml:space="preserve">2020
</t>
    </r>
    <r>
      <rPr>
        <sz val="12"/>
        <color rgb="FF000000"/>
        <rFont val="Calibri"/>
        <family val="2"/>
        <scheme val="minor"/>
      </rPr>
      <t>–
Early (stage 1 and 2) (%)</t>
    </r>
  </si>
  <si>
    <r>
      <t xml:space="preserve">2020
</t>
    </r>
    <r>
      <rPr>
        <sz val="12"/>
        <color rgb="FF000000"/>
        <rFont val="Calibri"/>
        <family val="2"/>
        <scheme val="minor"/>
      </rPr>
      <t>–
Advanced (stage 3 and 4) (%)</t>
    </r>
  </si>
  <si>
    <r>
      <t xml:space="preserve">Males and females combined 
– 
</t>
    </r>
    <r>
      <rPr>
        <sz val="12"/>
        <color theme="1"/>
        <rFont val="Calibri"/>
        <family val="2"/>
        <scheme val="minor"/>
      </rPr>
      <t>1 in</t>
    </r>
  </si>
  <si>
    <r>
      <t xml:space="preserve">Females  
– 
</t>
    </r>
    <r>
      <rPr>
        <sz val="12"/>
        <color theme="1"/>
        <rFont val="Calibri"/>
        <family val="2"/>
        <scheme val="minor"/>
      </rPr>
      <t>1 in</t>
    </r>
  </si>
  <si>
    <r>
      <t xml:space="preserve">Table A.1 </t>
    </r>
    <r>
      <rPr>
        <sz val="12"/>
        <color theme="1"/>
        <rFont val="Calibri"/>
        <family val="2"/>
        <scheme val="minor"/>
      </rPr>
      <t>Death certificate only and microscopically confirmed cases by cancer type, Ontario Cancer Registry, 2020</t>
    </r>
  </si>
  <si>
    <t>89.9–91.1</t>
  </si>
  <si>
    <t>82.4–91.1</t>
  </si>
  <si>
    <t>27.9–38.0</t>
  </si>
  <si>
    <t>79.1–83.3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</si>
</sst>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_-;\-* #,##0_-;_-* &quot;-&quot;??_-;_-@_-"/>
    <numFmt numFmtId="167" formatCode="0.0"/>
    <numFmt numFmtId="168" formatCode="_(* #,##0_);_(* \(#,##0\);_(* &quot;-&quot;??_);_(@_)"/>
    <numFmt numFmtId="169" formatCode="_(* #,##0.0_);_(* \(#,##0.0\);_(* &quot;-&quot;??_);_(@_)"/>
    <numFmt numFmtId="170" formatCode="0.0%"/>
  </numFmts>
  <fonts count="47"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theme="1"/>
      <name val="Symbol"/>
      <family val="1"/>
      <charset val="2"/>
    </font>
    <font>
      <sz val="7"/>
      <color theme="1"/>
      <name val="Times New Roman"/>
      <family val="1"/>
    </font>
    <font>
      <sz val="12"/>
      <name val="Calibri"/>
      <family val="2"/>
    </font>
    <font>
      <b/>
      <sz val="12"/>
      <name val="Calibri"/>
      <family val="2"/>
    </font>
    <font>
      <sz val="12"/>
      <color rgb="FF000000"/>
      <name val="Calibri"/>
      <family val="2"/>
    </font>
    <font>
      <b/>
      <sz val="12"/>
      <color rgb="FF000000"/>
      <name val="Calibri"/>
      <family val="2"/>
    </font>
    <font>
      <sz val="11"/>
      <color theme="1"/>
      <name val="Arial"/>
      <family val="2"/>
    </font>
    <font>
      <sz val="12"/>
      <color rgb="FF000000"/>
      <name val="Calibri"/>
      <family val="2"/>
      <scheme val="minor"/>
    </font>
    <font>
      <sz val="12"/>
      <color theme="1"/>
      <name val="Calibri"/>
      <family val="2"/>
    </font>
    <font>
      <b/>
      <sz val="12"/>
      <color rgb="FF000000"/>
      <name val="Calibri"/>
      <family val="2"/>
      <scheme val="minor"/>
    </font>
    <font>
      <sz val="10"/>
      <name val="MS Sans Serif"/>
      <family val="2"/>
    </font>
    <font>
      <sz val="12"/>
      <color rgb="FF000000"/>
      <name val="Calibri"/>
      <family val="2"/>
      <scheme val="minor"/>
    </font>
    <font>
      <b/>
      <sz val="12"/>
      <color rgb="FF000000"/>
      <name val="Calibri"/>
      <family val="2"/>
      <scheme val="minor"/>
    </font>
    <font>
      <b/>
      <sz val="11"/>
      <color theme="1"/>
      <name val="Calibri"/>
      <family val="2"/>
      <scheme val="minor"/>
    </font>
    <font>
      <sz val="10"/>
      <name val="Arial"/>
      <family val="2"/>
    </font>
    <font>
      <b/>
      <sz val="11"/>
      <color rgb="FF000000"/>
      <name val="Arial"/>
      <family val="2"/>
    </font>
    <font>
      <b/>
      <u/>
      <sz val="12"/>
      <color rgb="FF000000"/>
      <name val="Calibri"/>
      <family val="2"/>
      <scheme val="minor"/>
    </font>
    <font>
      <sz val="12"/>
      <color indexed="8"/>
      <name val="Calibri"/>
      <family val="2"/>
    </font>
    <font>
      <b/>
      <sz val="12"/>
      <color rgb="FFFF0000"/>
      <name val="Calibri"/>
      <family val="2"/>
      <scheme val="minor"/>
    </font>
    <font>
      <vertAlign val="superscript"/>
      <sz val="12"/>
      <name val="Calibri"/>
      <family val="2"/>
      <scheme val="minor"/>
    </font>
    <font>
      <b/>
      <sz val="12"/>
      <color rgb="FF333333"/>
      <name val="Calibri"/>
      <family val="2"/>
      <scheme val="minor"/>
    </font>
    <font>
      <sz val="12"/>
      <color rgb="FF333333"/>
      <name val="Calibri"/>
      <family val="2"/>
      <scheme val="minor"/>
    </font>
    <font>
      <vertAlign val="superscript"/>
      <sz val="12"/>
      <color rgb="FF333333"/>
      <name val="Calibri"/>
      <family val="2"/>
      <scheme val="minor"/>
    </font>
    <font>
      <sz val="11"/>
      <color rgb="FF006100"/>
      <name val="Calibri"/>
      <family val="2"/>
      <scheme val="minor"/>
    </font>
    <font>
      <b/>
      <sz val="12"/>
      <color theme="1"/>
      <name val="Calibri"/>
      <family val="2"/>
    </font>
    <font>
      <sz val="9"/>
      <color rgb="FF000000"/>
      <name val="Arial"/>
      <family val="2"/>
    </font>
    <font>
      <sz val="11"/>
      <color rgb="FF000000"/>
      <name val="Arial"/>
      <family val="2"/>
    </font>
    <font>
      <vertAlign val="superscript"/>
      <sz val="9"/>
      <color rgb="FF000000"/>
      <name val="Arial"/>
      <family val="2"/>
    </font>
    <font>
      <b/>
      <sz val="9"/>
      <color rgb="FF000000"/>
      <name val="Arial"/>
      <family val="2"/>
    </font>
    <font>
      <sz val="11"/>
      <color theme="1"/>
      <name val="Calibri"/>
      <family val="2"/>
    </font>
    <font>
      <sz val="9"/>
      <color theme="1"/>
      <name val="Arial"/>
      <family val="2"/>
    </font>
    <font>
      <i/>
      <sz val="12"/>
      <color theme="1"/>
      <name val="Calibri"/>
      <family val="2"/>
      <scheme val="minor"/>
    </font>
    <font>
      <b/>
      <sz val="11"/>
      <color theme="1"/>
      <name val="Arial"/>
      <family val="2"/>
    </font>
    <font>
      <sz val="12"/>
      <color rgb="FF444444"/>
      <name val="Calibri"/>
      <family val="2"/>
    </font>
    <font>
      <sz val="11"/>
      <name val="Arial"/>
      <family val="2"/>
    </font>
    <font>
      <b/>
      <sz val="8"/>
      <name val="Arial"/>
      <family val="2"/>
    </font>
    <font>
      <sz val="8"/>
      <color theme="1"/>
      <name val="Arial"/>
      <family val="2"/>
    </font>
    <font>
      <b/>
      <sz val="18"/>
      <color theme="1"/>
      <name val="Arial"/>
      <family val="2"/>
    </font>
    <font>
      <sz val="9"/>
      <color theme="1"/>
      <name val="Calibri"/>
      <family val="2"/>
      <scheme val="minor"/>
    </font>
    <font>
      <b/>
      <sz val="12"/>
      <color rgb="FF000000"/>
      <name val="Calibri"/>
      <family val="2"/>
    </font>
    <font>
      <sz val="12"/>
      <color rgb="FF000000"/>
      <name val="Calibri"/>
      <family val="2"/>
    </font>
  </fonts>
  <fills count="3">
    <fill>
      <patternFill patternType="none"/>
    </fill>
    <fill>
      <patternFill patternType="gray125"/>
    </fill>
    <fill>
      <patternFill patternType="solid">
        <fgColor rgb="FFC6EFCE"/>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rgb="FFC1C1C1"/>
      </left>
      <right/>
      <top/>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6" fillId="0" borderId="0"/>
    <xf numFmtId="0" fontId="20" fillId="0" borderId="0"/>
    <xf numFmtId="0" fontId="16" fillId="0" borderId="0"/>
    <xf numFmtId="0" fontId="29" fillId="2" borderId="0" applyNumberFormat="0" applyBorder="0" applyAlignment="0" applyProtection="0"/>
    <xf numFmtId="0" fontId="12" fillId="0" borderId="0"/>
    <xf numFmtId="43" fontId="12" fillId="0" borderId="0" applyFont="0" applyFill="0" applyBorder="0" applyAlignment="0" applyProtection="0"/>
    <xf numFmtId="0" fontId="1" fillId="0" borderId="0"/>
  </cellStyleXfs>
  <cellXfs count="379">
    <xf numFmtId="0" fontId="0" fillId="0" borderId="0" xfId="0"/>
    <xf numFmtId="167" fontId="5" fillId="0" borderId="1" xfId="2" applyNumberFormat="1" applyFont="1" applyFill="1" applyBorder="1" applyAlignment="1">
      <alignment horizontal="right"/>
    </xf>
    <xf numFmtId="167" fontId="3" fillId="0" borderId="1" xfId="2" applyNumberFormat="1" applyFont="1" applyFill="1" applyBorder="1" applyAlignment="1">
      <alignment horizontal="right"/>
    </xf>
    <xf numFmtId="167" fontId="4" fillId="0" borderId="1" xfId="2" applyNumberFormat="1" applyFont="1" applyFill="1" applyBorder="1" applyAlignment="1">
      <alignment horizontal="right"/>
    </xf>
    <xf numFmtId="167" fontId="2" fillId="0" borderId="1" xfId="2" applyNumberFormat="1" applyFont="1" applyFill="1" applyBorder="1" applyAlignment="1">
      <alignment horizontal="right"/>
    </xf>
    <xf numFmtId="166" fontId="4" fillId="0" borderId="1" xfId="1" applyNumberFormat="1" applyFont="1" applyFill="1" applyBorder="1" applyAlignment="1">
      <alignment horizontal="right"/>
    </xf>
    <xf numFmtId="168" fontId="4" fillId="0" borderId="1" xfId="3" applyNumberFormat="1" applyFont="1" applyFill="1" applyBorder="1" applyAlignment="1">
      <alignment horizontal="right" wrapText="1"/>
    </xf>
    <xf numFmtId="169" fontId="4" fillId="0" borderId="1" xfId="3" applyNumberFormat="1" applyFont="1" applyFill="1" applyBorder="1" applyAlignment="1">
      <alignment horizontal="right" wrapText="1"/>
    </xf>
    <xf numFmtId="168" fontId="5" fillId="0" borderId="1" xfId="3" applyNumberFormat="1" applyFont="1" applyFill="1" applyBorder="1" applyAlignment="1">
      <alignment horizontal="right" wrapText="1"/>
    </xf>
    <xf numFmtId="168" fontId="4" fillId="0" borderId="1" xfId="3" applyNumberFormat="1" applyFont="1" applyFill="1" applyBorder="1" applyAlignment="1">
      <alignment horizontal="right"/>
    </xf>
    <xf numFmtId="9" fontId="2" fillId="0" borderId="0" xfId="2" applyFont="1" applyFill="1"/>
    <xf numFmtId="0" fontId="2" fillId="0" borderId="1" xfId="3" applyNumberFormat="1" applyFont="1" applyFill="1" applyBorder="1" applyAlignment="1">
      <alignment horizontal="right"/>
    </xf>
    <xf numFmtId="170" fontId="2" fillId="0" borderId="1" xfId="8" applyNumberFormat="1" applyFont="1" applyFill="1" applyBorder="1" applyAlignment="1">
      <alignment horizontal="right"/>
    </xf>
    <xf numFmtId="169" fontId="4" fillId="0" borderId="1" xfId="3" applyNumberFormat="1" applyFont="1" applyFill="1" applyBorder="1" applyAlignment="1">
      <alignment horizontal="right"/>
    </xf>
    <xf numFmtId="0" fontId="4" fillId="0" borderId="1" xfId="3" applyNumberFormat="1" applyFont="1" applyFill="1" applyBorder="1" applyAlignment="1">
      <alignment horizontal="right"/>
    </xf>
    <xf numFmtId="0" fontId="4" fillId="0" borderId="1" xfId="3" quotePrefix="1" applyNumberFormat="1" applyFont="1" applyFill="1" applyBorder="1" applyAlignment="1">
      <alignment horizontal="right"/>
    </xf>
    <xf numFmtId="168" fontId="5" fillId="0" borderId="4" xfId="3" applyNumberFormat="1" applyFont="1" applyFill="1" applyBorder="1" applyAlignment="1">
      <alignment horizontal="right"/>
    </xf>
    <xf numFmtId="168" fontId="4" fillId="0" borderId="5" xfId="3" applyNumberFormat="1" applyFont="1" applyFill="1" applyBorder="1" applyAlignment="1">
      <alignment horizontal="right"/>
    </xf>
    <xf numFmtId="168" fontId="4" fillId="0" borderId="4" xfId="3" applyNumberFormat="1" applyFont="1" applyFill="1" applyBorder="1" applyAlignment="1">
      <alignment horizontal="right"/>
    </xf>
    <xf numFmtId="168" fontId="4" fillId="0" borderId="35" xfId="3" applyNumberFormat="1" applyFont="1" applyFill="1" applyBorder="1" applyAlignment="1">
      <alignment horizontal="right"/>
    </xf>
    <xf numFmtId="0" fontId="13" fillId="0" borderId="1" xfId="0" applyFont="1" applyBorder="1" applyAlignment="1">
      <alignment horizontal="right" vertical="top" wrapText="1"/>
    </xf>
    <xf numFmtId="0" fontId="17" fillId="0" borderId="1" xfId="0" applyFont="1" applyBorder="1" applyAlignment="1">
      <alignment horizontal="right" vertical="top" wrapText="1"/>
    </xf>
    <xf numFmtId="0" fontId="4" fillId="0" borderId="0" xfId="0" applyFont="1"/>
    <xf numFmtId="9" fontId="4" fillId="0" borderId="0" xfId="2" applyFont="1" applyFill="1"/>
    <xf numFmtId="0" fontId="12" fillId="0" borderId="0" xfId="0" applyFont="1"/>
    <xf numFmtId="0" fontId="5" fillId="0" borderId="0" xfId="0" applyFont="1"/>
    <xf numFmtId="0" fontId="4" fillId="0" borderId="0" xfId="0" applyFont="1" applyAlignment="1">
      <alignment wrapText="1"/>
    </xf>
    <xf numFmtId="0" fontId="12" fillId="0" borderId="0" xfId="9"/>
    <xf numFmtId="0" fontId="5" fillId="0" borderId="0" xfId="9" applyFont="1"/>
    <xf numFmtId="0" fontId="12" fillId="0" borderId="0" xfId="4" applyFont="1"/>
    <xf numFmtId="10" fontId="12" fillId="0" borderId="0" xfId="4" applyNumberFormat="1" applyFont="1"/>
    <xf numFmtId="0" fontId="2" fillId="0" borderId="0" xfId="0" applyFont="1" applyAlignment="1">
      <alignment vertical="center"/>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xf numFmtId="3" fontId="3" fillId="0" borderId="1" xfId="0" applyNumberFormat="1" applyFont="1" applyBorder="1" applyAlignment="1">
      <alignment horizontal="right"/>
    </xf>
    <xf numFmtId="165" fontId="3" fillId="0" borderId="1" xfId="0" applyNumberFormat="1" applyFont="1" applyBorder="1" applyAlignment="1">
      <alignment horizontal="right"/>
    </xf>
    <xf numFmtId="0" fontId="2" fillId="0" borderId="1" xfId="0" applyFont="1" applyBorder="1"/>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166" fontId="2" fillId="0" borderId="1" xfId="1" applyNumberFormat="1" applyFont="1" applyFill="1" applyBorder="1" applyAlignment="1">
      <alignment horizontal="right"/>
    </xf>
    <xf numFmtId="167" fontId="2" fillId="0" borderId="1" xfId="0" applyNumberFormat="1" applyFont="1" applyBorder="1" applyAlignment="1">
      <alignment horizontal="right"/>
    </xf>
    <xf numFmtId="0" fontId="2" fillId="0" borderId="0" xfId="0" applyFont="1"/>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indent="5"/>
    </xf>
    <xf numFmtId="49" fontId="2" fillId="0" borderId="0" xfId="0" applyNumberFormat="1" applyFont="1" applyAlignment="1">
      <alignment horizontal="center"/>
    </xf>
    <xf numFmtId="167" fontId="2" fillId="0" borderId="0" xfId="0" applyNumberFormat="1" applyFont="1"/>
    <xf numFmtId="0" fontId="3" fillId="0" borderId="2" xfId="0" applyFont="1" applyBorder="1" applyAlignment="1">
      <alignment vertical="center"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167" fontId="3" fillId="0" borderId="1" xfId="0" applyNumberFormat="1" applyFont="1" applyBorder="1" applyAlignment="1">
      <alignment horizontal="center" vertical="top" wrapText="1"/>
    </xf>
    <xf numFmtId="0" fontId="3" fillId="0" borderId="0" xfId="0" applyFont="1"/>
    <xf numFmtId="49" fontId="3" fillId="0" borderId="0" xfId="0" applyNumberFormat="1" applyFont="1"/>
    <xf numFmtId="168" fontId="3" fillId="0" borderId="1" xfId="3" applyNumberFormat="1" applyFont="1" applyFill="1" applyBorder="1" applyAlignment="1">
      <alignment horizontal="right"/>
    </xf>
    <xf numFmtId="0" fontId="3" fillId="0" borderId="1" xfId="0" applyFont="1" applyBorder="1" applyAlignment="1">
      <alignment horizontal="right"/>
    </xf>
    <xf numFmtId="3" fontId="3" fillId="0" borderId="1" xfId="3" applyNumberFormat="1" applyFont="1" applyFill="1" applyBorder="1" applyAlignment="1">
      <alignment horizontal="right"/>
    </xf>
    <xf numFmtId="167" fontId="3" fillId="0" borderId="1" xfId="0" applyNumberFormat="1" applyFont="1" applyBorder="1" applyAlignment="1">
      <alignment horizontal="right"/>
    </xf>
    <xf numFmtId="168" fontId="2" fillId="0" borderId="0" xfId="0" applyNumberFormat="1" applyFont="1"/>
    <xf numFmtId="49" fontId="2" fillId="0" borderId="0" xfId="0" applyNumberFormat="1" applyFont="1"/>
    <xf numFmtId="0" fontId="2" fillId="0" borderId="1" xfId="0" applyFont="1" applyBorder="1" applyAlignment="1">
      <alignment vertical="center"/>
    </xf>
    <xf numFmtId="168" fontId="2" fillId="0" borderId="1" xfId="3" applyNumberFormat="1" applyFont="1" applyFill="1" applyBorder="1" applyAlignment="1">
      <alignment horizontal="right"/>
    </xf>
    <xf numFmtId="0" fontId="2" fillId="0" borderId="1" xfId="0" applyFont="1" applyBorder="1" applyAlignment="1">
      <alignment horizontal="right"/>
    </xf>
    <xf numFmtId="0" fontId="2" fillId="0" borderId="1" xfId="0" applyFont="1" applyBorder="1" applyAlignment="1">
      <alignment horizontal="left" indent="2"/>
    </xf>
    <xf numFmtId="0" fontId="2" fillId="0" borderId="1" xfId="0" applyFont="1" applyBorder="1" applyAlignment="1">
      <alignment horizontal="left" indent="1"/>
    </xf>
    <xf numFmtId="3" fontId="2" fillId="0" borderId="1" xfId="3" applyNumberFormat="1" applyFont="1" applyFill="1" applyBorder="1" applyAlignment="1">
      <alignment horizontal="right"/>
    </xf>
    <xf numFmtId="0" fontId="2" fillId="0" borderId="1" xfId="0" applyFont="1" applyBorder="1" applyAlignment="1">
      <alignment horizontal="left" vertical="center" indent="1"/>
    </xf>
    <xf numFmtId="0" fontId="2" fillId="0" borderId="1" xfId="0" applyFont="1" applyBorder="1" applyAlignment="1">
      <alignment horizontal="left" vertical="center" wrapText="1" indent="3"/>
    </xf>
    <xf numFmtId="0" fontId="2" fillId="0" borderId="1" xfId="0" applyFont="1" applyBorder="1" applyAlignment="1">
      <alignment horizontal="left"/>
    </xf>
    <xf numFmtId="0" fontId="2" fillId="0" borderId="1" xfId="0" applyFont="1" applyBorder="1" applyAlignment="1">
      <alignment horizontal="left" vertical="center" wrapText="1" indent="1"/>
    </xf>
    <xf numFmtId="0" fontId="2" fillId="0" borderId="1" xfId="0" applyFont="1" applyBorder="1" applyAlignment="1">
      <alignment horizontal="left" vertical="center" indent="2"/>
    </xf>
    <xf numFmtId="0" fontId="12" fillId="0" borderId="0" xfId="9" applyAlignment="1">
      <alignment vertical="center"/>
    </xf>
    <xf numFmtId="0" fontId="38" fillId="0" borderId="0" xfId="9" applyFont="1" applyAlignment="1">
      <alignment vertical="center"/>
    </xf>
    <xf numFmtId="0" fontId="5" fillId="0" borderId="1" xfId="9" applyFont="1" applyBorder="1" applyAlignment="1">
      <alignment horizontal="center" vertical="center" wrapText="1"/>
    </xf>
    <xf numFmtId="0" fontId="2" fillId="0" borderId="1" xfId="9" applyFont="1" applyBorder="1" applyAlignment="1">
      <alignment vertical="top" wrapText="1"/>
    </xf>
    <xf numFmtId="0" fontId="4" fillId="0" borderId="1" xfId="9" applyFont="1" applyBorder="1" applyAlignment="1">
      <alignment vertical="top" wrapText="1"/>
    </xf>
    <xf numFmtId="0" fontId="43" fillId="0" borderId="0" xfId="9" applyFont="1" applyAlignment="1">
      <alignment vertical="center"/>
    </xf>
    <xf numFmtId="0" fontId="38" fillId="0" borderId="0" xfId="9" applyFont="1"/>
    <xf numFmtId="0" fontId="5" fillId="0" borderId="1" xfId="9" applyFont="1" applyBorder="1" applyAlignment="1">
      <alignment horizontal="left" vertical="center"/>
    </xf>
    <xf numFmtId="0" fontId="5" fillId="0" borderId="1" xfId="9" applyFont="1" applyBorder="1"/>
    <xf numFmtId="0" fontId="5" fillId="0" borderId="1" xfId="9" applyFont="1" applyBorder="1" applyAlignment="1">
      <alignment horizontal="left"/>
    </xf>
    <xf numFmtId="0" fontId="4" fillId="0" borderId="1" xfId="9" applyFont="1" applyBorder="1"/>
    <xf numFmtId="0" fontId="4" fillId="0" borderId="1" xfId="9" applyFont="1" applyBorder="1" applyAlignment="1">
      <alignment horizontal="left"/>
    </xf>
    <xf numFmtId="0" fontId="12" fillId="0" borderId="0" xfId="9" applyAlignment="1">
      <alignment horizontal="left"/>
    </xf>
    <xf numFmtId="0" fontId="30" fillId="0" borderId="0" xfId="9" applyFont="1" applyAlignment="1">
      <alignment vertical="center"/>
    </xf>
    <xf numFmtId="0" fontId="6" fillId="0" borderId="0" xfId="9" applyFont="1" applyAlignment="1">
      <alignment horizontal="left" vertical="center" indent="4"/>
    </xf>
    <xf numFmtId="0" fontId="36" fillId="0" borderId="0" xfId="9" applyFont="1"/>
    <xf numFmtId="0" fontId="5" fillId="0" borderId="1" xfId="9" applyFont="1" applyBorder="1" applyAlignment="1">
      <alignment vertical="center"/>
    </xf>
    <xf numFmtId="0" fontId="2" fillId="0" borderId="1" xfId="9" applyFont="1" applyBorder="1" applyAlignment="1">
      <alignment vertical="center"/>
    </xf>
    <xf numFmtId="0" fontId="5" fillId="0" borderId="0" xfId="9" applyFont="1" applyAlignment="1">
      <alignment vertical="center"/>
    </xf>
    <xf numFmtId="0" fontId="3" fillId="0" borderId="1" xfId="9" applyFont="1" applyBorder="1" applyAlignment="1">
      <alignment vertical="center" wrapText="1"/>
    </xf>
    <xf numFmtId="0" fontId="3" fillId="0" borderId="1" xfId="9" applyFont="1" applyBorder="1" applyAlignment="1">
      <alignment horizontal="center" vertical="center" wrapText="1"/>
    </xf>
    <xf numFmtId="0" fontId="2" fillId="0" borderId="1" xfId="9" applyFont="1" applyBorder="1" applyAlignment="1">
      <alignment horizontal="center" vertical="center" wrapText="1"/>
    </xf>
    <xf numFmtId="0" fontId="2" fillId="0" borderId="1" xfId="9" applyFont="1" applyBorder="1" applyAlignment="1">
      <alignment horizontal="left"/>
    </xf>
    <xf numFmtId="0" fontId="2" fillId="0" borderId="1" xfId="9" applyFont="1" applyBorder="1"/>
    <xf numFmtId="0" fontId="2" fillId="0" borderId="1" xfId="9" applyFont="1" applyBorder="1" applyAlignment="1">
      <alignment wrapText="1"/>
    </xf>
    <xf numFmtId="0" fontId="40" fillId="0" borderId="0" xfId="9" applyFont="1"/>
    <xf numFmtId="0" fontId="2" fillId="0" borderId="0" xfId="9" applyFont="1" applyAlignment="1">
      <alignment vertical="center"/>
    </xf>
    <xf numFmtId="0" fontId="2" fillId="0" borderId="0" xfId="9" applyFont="1"/>
    <xf numFmtId="0" fontId="4" fillId="0" borderId="0" xfId="9" applyFont="1"/>
    <xf numFmtId="0" fontId="41" fillId="0" borderId="0" xfId="9" applyFont="1" applyAlignment="1">
      <alignment vertical="center"/>
    </xf>
    <xf numFmtId="0" fontId="42" fillId="0" borderId="0" xfId="9" applyFont="1" applyAlignment="1">
      <alignment vertical="center"/>
    </xf>
    <xf numFmtId="0" fontId="3" fillId="0" borderId="1" xfId="9" applyFont="1" applyBorder="1" applyAlignment="1">
      <alignment horizontal="left" vertical="center" wrapText="1"/>
    </xf>
    <xf numFmtId="0" fontId="2" fillId="0" borderId="1" xfId="9" applyFont="1" applyBorder="1" applyAlignment="1">
      <alignment horizontal="left" vertical="center" wrapText="1"/>
    </xf>
    <xf numFmtId="0" fontId="2" fillId="0" borderId="1" xfId="9" applyFont="1" applyBorder="1" applyAlignment="1">
      <alignment horizontal="left" vertical="center"/>
    </xf>
    <xf numFmtId="0" fontId="8" fillId="0" borderId="33" xfId="9" applyFont="1" applyBorder="1" applyAlignment="1">
      <alignment horizontal="left" vertical="center" wrapText="1"/>
    </xf>
    <xf numFmtId="0" fontId="8" fillId="0" borderId="34" xfId="9" applyFont="1" applyBorder="1" applyAlignment="1">
      <alignment horizontal="left" vertical="center" wrapText="1"/>
    </xf>
    <xf numFmtId="0" fontId="14" fillId="0" borderId="1" xfId="9" applyFont="1" applyBorder="1" applyAlignment="1">
      <alignment vertical="center" wrapText="1"/>
    </xf>
    <xf numFmtId="0" fontId="2" fillId="0" borderId="3" xfId="9" applyFont="1" applyBorder="1" applyAlignment="1">
      <alignment horizontal="left" vertical="center" wrapText="1"/>
    </xf>
    <xf numFmtId="0" fontId="4" fillId="0" borderId="0" xfId="9" applyFont="1" applyAlignment="1">
      <alignment horizontal="left"/>
    </xf>
    <xf numFmtId="0" fontId="14" fillId="0" borderId="0" xfId="9" applyFont="1" applyAlignment="1">
      <alignment vertical="center"/>
    </xf>
    <xf numFmtId="0" fontId="4" fillId="0" borderId="1" xfId="9" applyFont="1" applyBorder="1" applyAlignment="1">
      <alignment horizontal="center" vertical="center" wrapText="1"/>
    </xf>
    <xf numFmtId="3" fontId="2" fillId="0" borderId="1" xfId="9" applyNumberFormat="1" applyFont="1" applyBorder="1" applyAlignment="1">
      <alignment horizontal="center" vertical="center" wrapText="1"/>
    </xf>
    <xf numFmtId="0" fontId="3" fillId="0" borderId="0" xfId="4" applyFont="1"/>
    <xf numFmtId="0" fontId="5" fillId="0" borderId="1" xfId="4" applyFont="1" applyBorder="1" applyAlignment="1">
      <alignment horizontal="center"/>
    </xf>
    <xf numFmtId="0" fontId="13" fillId="0" borderId="1" xfId="9" applyFont="1" applyBorder="1" applyAlignment="1">
      <alignment vertical="center"/>
    </xf>
    <xf numFmtId="0" fontId="2" fillId="0" borderId="1" xfId="4" applyFont="1" applyBorder="1" applyAlignment="1">
      <alignment horizontal="right"/>
    </xf>
    <xf numFmtId="170" fontId="2" fillId="0" borderId="1" xfId="4" applyNumberFormat="1" applyFont="1" applyBorder="1" applyAlignment="1">
      <alignment horizontal="right"/>
    </xf>
    <xf numFmtId="0" fontId="0" fillId="0" borderId="0" xfId="4" applyFont="1"/>
    <xf numFmtId="0" fontId="12" fillId="0" borderId="0" xfId="4" quotePrefix="1" applyFont="1"/>
    <xf numFmtId="0" fontId="13" fillId="0" borderId="1" xfId="9" applyFont="1" applyBorder="1" applyAlignment="1">
      <alignment vertical="center" wrapText="1"/>
    </xf>
    <xf numFmtId="10" fontId="4" fillId="0" borderId="1" xfId="9" applyNumberFormat="1" applyFont="1" applyBorder="1" applyAlignment="1">
      <alignment horizontal="right"/>
    </xf>
    <xf numFmtId="0" fontId="3" fillId="0" borderId="0" xfId="9" applyFont="1"/>
    <xf numFmtId="0" fontId="5" fillId="0" borderId="1" xfId="9" applyFont="1" applyBorder="1" applyAlignment="1">
      <alignment horizontal="left" vertical="center" wrapText="1"/>
    </xf>
    <xf numFmtId="167" fontId="5" fillId="0" borderId="1" xfId="9" applyNumberFormat="1" applyFont="1" applyBorder="1" applyAlignment="1">
      <alignment horizontal="center"/>
    </xf>
    <xf numFmtId="167" fontId="4" fillId="0" borderId="1" xfId="9" applyNumberFormat="1" applyFont="1" applyBorder="1" applyAlignment="1">
      <alignment horizontal="center"/>
    </xf>
    <xf numFmtId="0" fontId="31" fillId="0" borderId="0" xfId="9" applyFont="1" applyAlignment="1">
      <alignment vertical="center"/>
    </xf>
    <xf numFmtId="0" fontId="33" fillId="0" borderId="0" xfId="9" applyFont="1" applyAlignment="1">
      <alignment vertical="center"/>
    </xf>
    <xf numFmtId="0" fontId="34" fillId="0" borderId="0" xfId="9" applyFont="1" applyAlignment="1">
      <alignment vertical="center"/>
    </xf>
    <xf numFmtId="0" fontId="35" fillId="0" borderId="0" xfId="9" applyFont="1"/>
    <xf numFmtId="0" fontId="5" fillId="0" borderId="1" xfId="9" applyFont="1" applyBorder="1" applyAlignment="1">
      <alignment vertical="center" wrapText="1"/>
    </xf>
    <xf numFmtId="0" fontId="18" fillId="0" borderId="1" xfId="9" applyFont="1" applyBorder="1" applyAlignment="1">
      <alignment horizontal="center" vertical="top" wrapText="1"/>
    </xf>
    <xf numFmtId="0" fontId="12" fillId="0" borderId="0" xfId="9" applyAlignment="1">
      <alignment vertical="top"/>
    </xf>
    <xf numFmtId="0" fontId="15" fillId="0" borderId="1" xfId="9" applyFont="1" applyBorder="1" applyAlignment="1">
      <alignment vertical="center"/>
    </xf>
    <xf numFmtId="3" fontId="15" fillId="0" borderId="1" xfId="9" applyNumberFormat="1" applyFont="1" applyBorder="1" applyAlignment="1">
      <alignment horizontal="right" vertical="center"/>
    </xf>
    <xf numFmtId="167" fontId="15" fillId="0" borderId="1" xfId="9" applyNumberFormat="1" applyFont="1" applyBorder="1" applyAlignment="1">
      <alignment horizontal="right" vertical="center"/>
    </xf>
    <xf numFmtId="166" fontId="15" fillId="0" borderId="1" xfId="10" applyNumberFormat="1" applyFont="1" applyFill="1" applyBorder="1" applyAlignment="1">
      <alignment horizontal="right" vertical="center"/>
    </xf>
    <xf numFmtId="0" fontId="13" fillId="0" borderId="1" xfId="9" applyFont="1" applyBorder="1" applyAlignment="1">
      <alignment horizontal="right" vertical="center"/>
    </xf>
    <xf numFmtId="167" fontId="13" fillId="0" borderId="1" xfId="9" applyNumberFormat="1" applyFont="1" applyBorder="1" applyAlignment="1">
      <alignment horizontal="right" vertical="center"/>
    </xf>
    <xf numFmtId="166" fontId="13" fillId="0" borderId="1" xfId="10" applyNumberFormat="1" applyFont="1" applyFill="1" applyBorder="1" applyAlignment="1">
      <alignment horizontal="right" vertical="center"/>
    </xf>
    <xf numFmtId="0" fontId="12" fillId="0" borderId="0" xfId="9" applyAlignment="1">
      <alignment horizontal="right"/>
    </xf>
    <xf numFmtId="0" fontId="4" fillId="0" borderId="1" xfId="9" applyFont="1" applyBorder="1" applyAlignment="1">
      <alignment horizontal="right" vertical="center"/>
    </xf>
    <xf numFmtId="167" fontId="4" fillId="0" borderId="1" xfId="9" applyNumberFormat="1" applyFont="1" applyBorder="1" applyAlignment="1">
      <alignment horizontal="right" vertical="center"/>
    </xf>
    <xf numFmtId="0" fontId="4" fillId="0" borderId="0" xfId="0" applyFont="1" applyAlignment="1">
      <alignment horizontal="right"/>
    </xf>
    <xf numFmtId="0" fontId="5" fillId="0" borderId="1" xfId="4" applyFont="1" applyBorder="1" applyAlignment="1">
      <alignment horizontal="left" vertical="top"/>
    </xf>
    <xf numFmtId="0" fontId="4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0" xfId="0" applyFont="1" applyAlignment="1">
      <alignment horizontal="center" vertical="top" wrapText="1"/>
    </xf>
    <xf numFmtId="0" fontId="5" fillId="0" borderId="1" xfId="4" applyFont="1" applyBorder="1" applyAlignment="1">
      <alignment vertical="center"/>
    </xf>
    <xf numFmtId="168" fontId="5" fillId="0" borderId="1" xfId="3" applyNumberFormat="1" applyFont="1" applyFill="1" applyBorder="1" applyAlignment="1">
      <alignment horizontal="right"/>
    </xf>
    <xf numFmtId="169" fontId="5" fillId="0" borderId="1" xfId="3" applyNumberFormat="1" applyFont="1" applyFill="1" applyBorder="1" applyAlignment="1">
      <alignment horizontal="right"/>
    </xf>
    <xf numFmtId="3" fontId="4" fillId="0" borderId="0" xfId="0" applyNumberFormat="1" applyFont="1"/>
    <xf numFmtId="0" fontId="2" fillId="0" borderId="1" xfId="0" applyFont="1" applyBorder="1" applyAlignment="1">
      <alignment horizontal="left" vertical="center" wrapText="1" indent="2"/>
    </xf>
    <xf numFmtId="0" fontId="6" fillId="0" borderId="0" xfId="0" applyFont="1" applyAlignment="1">
      <alignment horizontal="left" vertical="center" indent="4"/>
    </xf>
    <xf numFmtId="0" fontId="12" fillId="0" borderId="0" xfId="0" applyFont="1" applyAlignment="1">
      <alignment horizontal="right"/>
    </xf>
    <xf numFmtId="0" fontId="5" fillId="0" borderId="1" xfId="0" applyFont="1" applyBorder="1" applyAlignment="1">
      <alignment horizontal="left" vertical="top"/>
    </xf>
    <xf numFmtId="0" fontId="4" fillId="0" borderId="1" xfId="0" applyFont="1" applyBorder="1" applyAlignment="1">
      <alignment horizontal="center" vertical="top" wrapText="1"/>
    </xf>
    <xf numFmtId="0" fontId="5" fillId="0" borderId="1" xfId="0" applyFont="1" applyBorder="1"/>
    <xf numFmtId="0" fontId="4" fillId="0" borderId="1" xfId="0" applyFont="1" applyBorder="1"/>
    <xf numFmtId="168" fontId="4" fillId="0" borderId="0" xfId="3" applyNumberFormat="1" applyFont="1" applyFill="1" applyBorder="1" applyAlignment="1">
      <alignment horizontal="center"/>
    </xf>
    <xf numFmtId="0" fontId="4" fillId="0" borderId="0" xfId="0" applyFont="1" applyAlignment="1">
      <alignment vertical="center" wrapText="1"/>
    </xf>
    <xf numFmtId="0" fontId="5" fillId="0" borderId="1" xfId="0" applyFont="1" applyBorder="1" applyAlignment="1">
      <alignment vertical="top"/>
    </xf>
    <xf numFmtId="0" fontId="4" fillId="0" borderId="0" xfId="0" applyFont="1" applyAlignment="1">
      <alignment horizontal="center"/>
    </xf>
    <xf numFmtId="0" fontId="5" fillId="0" borderId="1" xfId="0" applyFont="1" applyBorder="1" applyAlignment="1">
      <alignment horizontal="left" vertical="center"/>
    </xf>
    <xf numFmtId="0" fontId="6" fillId="0" borderId="0" xfId="0" applyFont="1" applyAlignment="1">
      <alignment horizontal="left" vertical="center" indent="1"/>
    </xf>
    <xf numFmtId="0" fontId="44" fillId="0" borderId="0" xfId="0" applyFont="1" applyAlignment="1">
      <alignment vertical="center"/>
    </xf>
    <xf numFmtId="0" fontId="5" fillId="0" borderId="2" xfId="0"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right" wrapText="1"/>
    </xf>
    <xf numFmtId="167" fontId="5" fillId="0" borderId="1" xfId="0" applyNumberFormat="1" applyFont="1" applyBorder="1" applyAlignment="1">
      <alignment horizontal="right" wrapText="1"/>
    </xf>
    <xf numFmtId="0" fontId="2" fillId="0" borderId="1" xfId="0" applyFont="1" applyBorder="1" applyAlignment="1">
      <alignment vertical="top"/>
    </xf>
    <xf numFmtId="167" fontId="4" fillId="0" borderId="1" xfId="0" applyNumberFormat="1" applyFont="1" applyBorder="1" applyAlignment="1">
      <alignment horizontal="right"/>
    </xf>
    <xf numFmtId="0" fontId="4" fillId="0" borderId="1" xfId="0" applyFont="1" applyBorder="1" applyAlignment="1">
      <alignment horizontal="right"/>
    </xf>
    <xf numFmtId="0" fontId="2" fillId="0" borderId="1" xfId="0" applyFont="1" applyBorder="1" applyAlignment="1">
      <alignment horizontal="left" vertical="top" indent="1"/>
    </xf>
    <xf numFmtId="0" fontId="2" fillId="0" borderId="1" xfId="0" applyFont="1" applyBorder="1" applyAlignment="1">
      <alignment horizontal="left" vertical="top"/>
    </xf>
    <xf numFmtId="0" fontId="2" fillId="0" borderId="1" xfId="0" applyFont="1" applyBorder="1" applyAlignment="1">
      <alignment horizontal="left" vertical="top" wrapText="1"/>
    </xf>
    <xf numFmtId="167" fontId="4" fillId="0" borderId="1" xfId="0" applyNumberFormat="1" applyFont="1" applyBorder="1" applyAlignment="1">
      <alignment horizontal="right" vertical="center"/>
    </xf>
    <xf numFmtId="2" fontId="4" fillId="0" borderId="1" xfId="0" applyNumberFormat="1" applyFont="1" applyBorder="1" applyAlignment="1">
      <alignment horizontal="right"/>
    </xf>
    <xf numFmtId="0" fontId="5" fillId="0" borderId="0" xfId="0" applyFont="1" applyAlignment="1">
      <alignment horizontal="left"/>
    </xf>
    <xf numFmtId="0" fontId="4" fillId="0" borderId="0" xfId="0" applyFont="1" applyAlignment="1">
      <alignment horizontal="left"/>
    </xf>
    <xf numFmtId="0" fontId="3" fillId="0" borderId="2" xfId="0" applyFont="1" applyBorder="1" applyAlignment="1">
      <alignment vertical="top"/>
    </xf>
    <xf numFmtId="0" fontId="2" fillId="0" borderId="1" xfId="0" applyFont="1" applyBorder="1" applyAlignment="1">
      <alignment horizontal="right" vertical="center"/>
    </xf>
    <xf numFmtId="167" fontId="2" fillId="0" borderId="1" xfId="0" applyNumberFormat="1" applyFont="1" applyBorder="1" applyAlignment="1">
      <alignment horizontal="right" vertical="center"/>
    </xf>
    <xf numFmtId="167" fontId="4" fillId="0" borderId="0" xfId="0" applyNumberFormat="1" applyFont="1"/>
    <xf numFmtId="167"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xf>
    <xf numFmtId="0" fontId="4" fillId="0" borderId="0" xfId="0" applyFont="1" applyAlignment="1">
      <alignment horizontal="left" vertical="center"/>
    </xf>
    <xf numFmtId="0" fontId="4" fillId="0" borderId="0" xfId="4" applyFont="1"/>
    <xf numFmtId="0" fontId="4" fillId="0" borderId="0" xfId="4" applyFont="1" applyAlignment="1">
      <alignment horizontal="left"/>
    </xf>
    <xf numFmtId="0" fontId="11" fillId="0" borderId="0" xfId="0" applyFont="1"/>
    <xf numFmtId="0" fontId="10" fillId="0" borderId="0" xfId="0" applyFont="1"/>
    <xf numFmtId="0" fontId="9" fillId="0" borderId="2" xfId="0" applyFont="1" applyBorder="1" applyAlignment="1">
      <alignment horizontal="center" vertical="top"/>
    </xf>
    <xf numFmtId="0" fontId="11" fillId="0" borderId="4" xfId="0" applyFont="1" applyBorder="1" applyAlignment="1">
      <alignment horizontal="center" vertical="top" wrapText="1"/>
    </xf>
    <xf numFmtId="0" fontId="9" fillId="0" borderId="1" xfId="0" applyFont="1" applyBorder="1"/>
    <xf numFmtId="0" fontId="11" fillId="0" borderId="5" xfId="0" applyFont="1" applyBorder="1" applyAlignment="1">
      <alignment horizontal="center" wrapText="1"/>
    </xf>
    <xf numFmtId="0" fontId="8" fillId="0" borderId="3" xfId="0" applyFont="1" applyBorder="1"/>
    <xf numFmtId="0" fontId="8" fillId="0" borderId="5" xfId="0" applyFont="1" applyBorder="1" applyAlignment="1">
      <alignment horizontal="center"/>
    </xf>
    <xf numFmtId="0" fontId="8" fillId="0" borderId="3" xfId="0" applyFont="1" applyBorder="1" applyAlignment="1">
      <alignment wrapText="1"/>
    </xf>
    <xf numFmtId="0" fontId="10" fillId="0" borderId="3" xfId="0" applyFont="1" applyBorder="1"/>
    <xf numFmtId="49" fontId="4" fillId="0" borderId="0" xfId="0" applyNumberFormat="1" applyFont="1" applyAlignment="1">
      <alignment horizontal="right"/>
    </xf>
    <xf numFmtId="0" fontId="3" fillId="0" borderId="1" xfId="5" applyFont="1" applyBorder="1" applyAlignment="1">
      <alignment vertical="top"/>
    </xf>
    <xf numFmtId="0" fontId="2" fillId="0" borderId="1" xfId="5" applyFont="1" applyBorder="1" applyAlignment="1">
      <alignment horizontal="center" vertical="top" wrapText="1"/>
    </xf>
    <xf numFmtId="0" fontId="4" fillId="0" borderId="0" xfId="0" applyFont="1" applyAlignment="1">
      <alignment vertical="top"/>
    </xf>
    <xf numFmtId="0" fontId="5" fillId="0" borderId="1" xfId="0" applyFont="1" applyBorder="1" applyAlignment="1">
      <alignment horizontal="right"/>
    </xf>
    <xf numFmtId="49" fontId="5" fillId="0" borderId="1" xfId="0" applyNumberFormat="1" applyFont="1" applyBorder="1" applyAlignment="1">
      <alignment horizontal="right"/>
    </xf>
    <xf numFmtId="49" fontId="2" fillId="0" borderId="1" xfId="0" applyNumberFormat="1" applyFont="1" applyBorder="1" applyAlignment="1">
      <alignment horizontal="right"/>
    </xf>
    <xf numFmtId="49" fontId="4" fillId="0" borderId="1" xfId="0" applyNumberFormat="1" applyFont="1" applyBorder="1" applyAlignment="1">
      <alignment horizontal="right"/>
    </xf>
    <xf numFmtId="49" fontId="4" fillId="0" borderId="1" xfId="0" quotePrefix="1" applyNumberFormat="1" applyFont="1" applyBorder="1" applyAlignment="1">
      <alignment horizontal="right"/>
    </xf>
    <xf numFmtId="0" fontId="4" fillId="0" borderId="1" xfId="0" applyFont="1" applyBorder="1" applyAlignment="1">
      <alignment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0" fontId="2" fillId="0" borderId="0" xfId="5" applyFont="1" applyAlignment="1">
      <alignment horizontal="right" vertical="center"/>
    </xf>
    <xf numFmtId="0" fontId="15" fillId="0" borderId="0" xfId="0" applyFont="1" applyAlignment="1">
      <alignment vertical="center"/>
    </xf>
    <xf numFmtId="0" fontId="13" fillId="0" borderId="0" xfId="0" applyFont="1" applyAlignment="1">
      <alignment vertical="center"/>
    </xf>
    <xf numFmtId="0" fontId="4" fillId="0" borderId="0" xfId="0" applyFont="1" applyAlignment="1">
      <alignment horizontal="left" wrapText="1"/>
    </xf>
    <xf numFmtId="0" fontId="3" fillId="0" borderId="1" xfId="0" applyFont="1" applyBorder="1" applyAlignment="1">
      <alignment vertical="top" wrapText="1"/>
    </xf>
    <xf numFmtId="0" fontId="4" fillId="0" borderId="0" xfId="0" applyFont="1" applyAlignment="1">
      <alignment horizontal="center" vertical="top"/>
    </xf>
    <xf numFmtId="0" fontId="5" fillId="0" borderId="1" xfId="0" applyFont="1" applyBorder="1" applyAlignment="1">
      <alignment horizontal="left" vertical="top" wrapText="1"/>
    </xf>
    <xf numFmtId="167" fontId="4" fillId="0" borderId="1" xfId="0" applyNumberFormat="1" applyFont="1" applyBorder="1" applyAlignment="1">
      <alignment horizontal="right" wrapText="1"/>
    </xf>
    <xf numFmtId="0" fontId="4" fillId="0" borderId="1" xfId="0" applyFont="1" applyBorder="1" applyAlignment="1">
      <alignment horizontal="right" wrapText="1"/>
    </xf>
    <xf numFmtId="0" fontId="3" fillId="0" borderId="1" xfId="0" applyFont="1" applyBorder="1" applyAlignment="1">
      <alignment vertical="center"/>
    </xf>
    <xf numFmtId="1" fontId="4" fillId="0" borderId="1" xfId="0" applyNumberFormat="1" applyFont="1" applyBorder="1" applyAlignment="1">
      <alignment horizontal="right"/>
    </xf>
    <xf numFmtId="0" fontId="3" fillId="0" borderId="1" xfId="0" applyFont="1" applyBorder="1" applyAlignment="1">
      <alignment vertical="top"/>
    </xf>
    <xf numFmtId="0" fontId="4" fillId="0" borderId="1" xfId="4" applyFont="1" applyBorder="1" applyAlignment="1">
      <alignment horizontal="center" vertical="top" wrapText="1"/>
    </xf>
    <xf numFmtId="167" fontId="5" fillId="0" borderId="1" xfId="0" applyNumberFormat="1" applyFont="1" applyBorder="1" applyAlignment="1">
      <alignment horizontal="right"/>
    </xf>
    <xf numFmtId="0" fontId="4" fillId="0" borderId="1" xfId="0" applyFont="1" applyBorder="1" applyAlignment="1">
      <alignment horizontal="left" vertical="center"/>
    </xf>
    <xf numFmtId="0" fontId="0" fillId="0" borderId="0" xfId="0" applyAlignment="1">
      <alignment vertical="top"/>
    </xf>
    <xf numFmtId="1" fontId="5" fillId="0" borderId="1" xfId="0" applyNumberFormat="1" applyFont="1" applyBorder="1" applyAlignment="1">
      <alignment horizontal="right"/>
    </xf>
    <xf numFmtId="3" fontId="5" fillId="0" borderId="1" xfId="0" applyNumberFormat="1" applyFont="1" applyBorder="1" applyAlignment="1">
      <alignment horizontal="right"/>
    </xf>
    <xf numFmtId="165" fontId="5" fillId="0" borderId="1" xfId="0" applyNumberFormat="1" applyFont="1" applyBorder="1" applyAlignment="1">
      <alignment horizontal="right"/>
    </xf>
    <xf numFmtId="165" fontId="4" fillId="0" borderId="1" xfId="0" applyNumberFormat="1" applyFont="1" applyBorder="1" applyAlignment="1">
      <alignment horizontal="right"/>
    </xf>
    <xf numFmtId="3" fontId="4" fillId="0" borderId="1" xfId="0" applyNumberFormat="1" applyFont="1" applyBorder="1" applyAlignment="1">
      <alignment horizontal="right"/>
    </xf>
    <xf numFmtId="165" fontId="4" fillId="0" borderId="7" xfId="0" applyNumberFormat="1" applyFont="1" applyBorder="1" applyAlignment="1">
      <alignment horizontal="right"/>
    </xf>
    <xf numFmtId="165" fontId="4" fillId="0" borderId="3" xfId="0" applyNumberFormat="1" applyFont="1" applyBorder="1" applyAlignment="1">
      <alignment horizontal="right"/>
    </xf>
    <xf numFmtId="167" fontId="4" fillId="0" borderId="1" xfId="0" applyNumberFormat="1" applyFont="1" applyBorder="1"/>
    <xf numFmtId="165" fontId="4" fillId="0" borderId="4" xfId="0" applyNumberFormat="1" applyFont="1" applyBorder="1" applyAlignment="1">
      <alignment horizontal="right"/>
    </xf>
    <xf numFmtId="0" fontId="4" fillId="0" borderId="0" xfId="0" applyFont="1" applyAlignment="1">
      <alignment vertical="top" wrapText="1"/>
    </xf>
    <xf numFmtId="0" fontId="5" fillId="0" borderId="1" xfId="0" applyFont="1" applyBorder="1" applyAlignment="1">
      <alignment horizontal="left"/>
    </xf>
    <xf numFmtId="0" fontId="4" fillId="0" borderId="1" xfId="0" applyFont="1" applyBorder="1" applyAlignment="1">
      <alignment horizontal="left"/>
    </xf>
    <xf numFmtId="49" fontId="4" fillId="0" borderId="0" xfId="0" applyNumberFormat="1" applyFont="1" applyAlignment="1">
      <alignment horizontal="center"/>
    </xf>
    <xf numFmtId="0" fontId="3" fillId="0" borderId="13" xfId="5" applyFont="1" applyBorder="1" applyAlignment="1">
      <alignment vertical="center"/>
    </xf>
    <xf numFmtId="0" fontId="3" fillId="0" borderId="10" xfId="5" applyFont="1" applyBorder="1" applyAlignment="1">
      <alignment horizontal="center" vertical="top" wrapText="1"/>
    </xf>
    <xf numFmtId="49" fontId="3" fillId="0" borderId="2" xfId="5" applyNumberFormat="1" applyFont="1" applyBorder="1" applyAlignment="1">
      <alignment horizontal="center" vertical="top" wrapText="1"/>
    </xf>
    <xf numFmtId="0" fontId="24" fillId="0" borderId="0" xfId="0" applyFont="1"/>
    <xf numFmtId="0" fontId="3" fillId="0" borderId="14" xfId="0" applyFont="1" applyBorder="1"/>
    <xf numFmtId="0" fontId="2" fillId="0" borderId="15" xfId="0" applyFont="1" applyBorder="1" applyAlignment="1">
      <alignment horizontal="right"/>
    </xf>
    <xf numFmtId="49" fontId="2" fillId="0" borderId="16" xfId="0" applyNumberFormat="1" applyFont="1" applyBorder="1" applyAlignment="1">
      <alignment horizontal="right"/>
    </xf>
    <xf numFmtId="0" fontId="2" fillId="0" borderId="0" xfId="5" applyFont="1" applyAlignment="1">
      <alignment horizontal="left" vertical="center"/>
    </xf>
    <xf numFmtId="0" fontId="2" fillId="0" borderId="17" xfId="0" applyFont="1" applyBorder="1"/>
    <xf numFmtId="0" fontId="2" fillId="0" borderId="18" xfId="0" applyFont="1" applyBorder="1" applyAlignment="1">
      <alignment horizontal="right"/>
    </xf>
    <xf numFmtId="49" fontId="2" fillId="0" borderId="8" xfId="0" applyNumberFormat="1" applyFont="1" applyBorder="1" applyAlignment="1">
      <alignment horizontal="right"/>
    </xf>
    <xf numFmtId="0" fontId="2" fillId="0" borderId="19" xfId="0" applyFont="1" applyBorder="1" applyAlignment="1">
      <alignment horizontal="right"/>
    </xf>
    <xf numFmtId="0" fontId="2" fillId="0" borderId="14" xfId="0" applyFont="1" applyBorder="1"/>
    <xf numFmtId="0" fontId="25" fillId="0" borderId="0" xfId="5" applyFont="1"/>
    <xf numFmtId="0" fontId="2" fillId="0" borderId="20" xfId="0" applyFont="1" applyBorder="1"/>
    <xf numFmtId="0" fontId="2" fillId="0" borderId="6" xfId="0" applyFont="1" applyBorder="1" applyAlignment="1">
      <alignment horizontal="right"/>
    </xf>
    <xf numFmtId="49" fontId="2" fillId="0" borderId="3" xfId="0" applyNumberFormat="1" applyFont="1" applyBorder="1" applyAlignment="1">
      <alignment horizontal="right"/>
    </xf>
    <xf numFmtId="0" fontId="2" fillId="0" borderId="21" xfId="0" applyFont="1" applyBorder="1"/>
    <xf numFmtId="0" fontId="2" fillId="0" borderId="10" xfId="0" applyFont="1" applyBorder="1" applyAlignment="1">
      <alignment horizontal="right"/>
    </xf>
    <xf numFmtId="49" fontId="2" fillId="0" borderId="2" xfId="0" applyNumberFormat="1" applyFont="1" applyBorder="1" applyAlignment="1">
      <alignment horizontal="right"/>
    </xf>
    <xf numFmtId="49" fontId="2" fillId="0" borderId="18" xfId="0" applyNumberFormat="1" applyFont="1" applyBorder="1" applyAlignment="1">
      <alignment horizontal="right"/>
    </xf>
    <xf numFmtId="0" fontId="2" fillId="0" borderId="8" xfId="0" applyFont="1" applyBorder="1" applyAlignment="1">
      <alignment horizontal="right"/>
    </xf>
    <xf numFmtId="49" fontId="2" fillId="0" borderId="6" xfId="0" applyNumberFormat="1" applyFont="1" applyBorder="1" applyAlignment="1">
      <alignment horizontal="right"/>
    </xf>
    <xf numFmtId="0" fontId="2" fillId="0" borderId="3" xfId="0" applyFont="1" applyBorder="1" applyAlignment="1">
      <alignment horizontal="right"/>
    </xf>
    <xf numFmtId="0" fontId="2" fillId="0" borderId="0" xfId="4" applyFont="1"/>
    <xf numFmtId="0" fontId="2" fillId="0" borderId="22" xfId="0" applyFont="1" applyBorder="1"/>
    <xf numFmtId="49" fontId="2" fillId="0" borderId="23" xfId="0" applyNumberFormat="1" applyFont="1" applyBorder="1" applyAlignment="1">
      <alignment horizontal="right"/>
    </xf>
    <xf numFmtId="0" fontId="2" fillId="0" borderId="15" xfId="0" quotePrefix="1" applyFont="1" applyBorder="1" applyAlignment="1">
      <alignment horizontal="right"/>
    </xf>
    <xf numFmtId="0" fontId="2" fillId="0" borderId="18" xfId="0" quotePrefix="1" applyFont="1" applyBorder="1" applyAlignment="1">
      <alignment horizontal="right"/>
    </xf>
    <xf numFmtId="0" fontId="2" fillId="0" borderId="24" xfId="0" applyFont="1" applyBorder="1"/>
    <xf numFmtId="0" fontId="2" fillId="0" borderId="25" xfId="0" applyFont="1" applyBorder="1" applyAlignment="1">
      <alignment horizontal="right"/>
    </xf>
    <xf numFmtId="49" fontId="2" fillId="0" borderId="19" xfId="0" applyNumberFormat="1" applyFont="1" applyBorder="1" applyAlignment="1">
      <alignment horizontal="right"/>
    </xf>
    <xf numFmtId="0" fontId="2" fillId="0" borderId="26" xfId="0" applyFont="1" applyBorder="1"/>
    <xf numFmtId="0" fontId="2" fillId="0" borderId="27" xfId="0" applyFont="1" applyBorder="1" applyAlignment="1">
      <alignment horizontal="right"/>
    </xf>
    <xf numFmtId="49" fontId="2" fillId="0" borderId="28" xfId="0" applyNumberFormat="1" applyFont="1" applyBorder="1" applyAlignment="1">
      <alignment horizontal="right"/>
    </xf>
    <xf numFmtId="0" fontId="2" fillId="0" borderId="29" xfId="0" applyFont="1" applyBorder="1"/>
    <xf numFmtId="0" fontId="2" fillId="0" borderId="11" xfId="0" applyFont="1" applyBorder="1" applyAlignment="1">
      <alignment horizontal="right"/>
    </xf>
    <xf numFmtId="0" fontId="2" fillId="0" borderId="30" xfId="0" applyFont="1" applyBorder="1"/>
    <xf numFmtId="0" fontId="2" fillId="0" borderId="31" xfId="0" applyFont="1" applyBorder="1" applyAlignment="1">
      <alignment horizontal="right"/>
    </xf>
    <xf numFmtId="49" fontId="2" fillId="0" borderId="32" xfId="0" applyNumberFormat="1" applyFont="1" applyBorder="1" applyAlignment="1">
      <alignment horizontal="right"/>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0" fontId="26" fillId="0" borderId="0" xfId="0" applyFont="1" applyAlignment="1">
      <alignment vertical="center"/>
    </xf>
    <xf numFmtId="49" fontId="4" fillId="0" borderId="0" xfId="0" applyNumberFormat="1" applyFont="1" applyAlignment="1">
      <alignment horizontal="left"/>
    </xf>
    <xf numFmtId="0" fontId="27" fillId="0" borderId="0" xfId="0" applyFont="1" applyAlignment="1">
      <alignment vertical="center"/>
    </xf>
    <xf numFmtId="0" fontId="28" fillId="0" borderId="0" xfId="0" applyFont="1" applyAlignment="1">
      <alignment vertical="center"/>
    </xf>
    <xf numFmtId="0" fontId="15" fillId="0" borderId="0" xfId="0" applyFont="1" applyAlignment="1">
      <alignment horizontal="left" vertical="center" readingOrder="1"/>
    </xf>
    <xf numFmtId="0" fontId="0" fillId="0" borderId="0" xfId="0" applyAlignment="1">
      <alignment horizontal="center"/>
    </xf>
    <xf numFmtId="0" fontId="22" fillId="0" borderId="0" xfId="0" applyFont="1" applyAlignment="1">
      <alignment horizontal="left" vertical="center" readingOrder="1"/>
    </xf>
    <xf numFmtId="0" fontId="15" fillId="0" borderId="1" xfId="0" applyFont="1" applyBorder="1" applyAlignment="1">
      <alignment horizontal="left" vertical="center"/>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0" fontId="19" fillId="0" borderId="0" xfId="0" applyFont="1" applyAlignment="1">
      <alignment vertical="center"/>
    </xf>
    <xf numFmtId="0" fontId="3" fillId="0" borderId="1" xfId="0" applyFont="1" applyBorder="1" applyAlignment="1">
      <alignment horizontal="left" vertical="center"/>
    </xf>
    <xf numFmtId="167" fontId="3" fillId="0" borderId="1" xfId="0" applyNumberFormat="1" applyFont="1" applyBorder="1" applyAlignment="1">
      <alignment horizontal="right" wrapText="1"/>
    </xf>
    <xf numFmtId="167" fontId="3" fillId="0" borderId="11" xfId="0" applyNumberFormat="1" applyFont="1" applyBorder="1" applyAlignment="1">
      <alignment horizontal="right"/>
    </xf>
    <xf numFmtId="0" fontId="0" fillId="0" borderId="0" xfId="0" applyAlignment="1">
      <alignment vertical="center"/>
    </xf>
    <xf numFmtId="0" fontId="4" fillId="0" borderId="1" xfId="7" applyFont="1" applyBorder="1" applyAlignment="1">
      <alignment horizontal="left"/>
    </xf>
    <xf numFmtId="167" fontId="4" fillId="0" borderId="11" xfId="0" applyNumberFormat="1" applyFont="1" applyBorder="1" applyAlignment="1">
      <alignment horizontal="right"/>
    </xf>
    <xf numFmtId="0" fontId="23" fillId="0" borderId="1" xfId="7" applyFont="1" applyBorder="1" applyAlignment="1">
      <alignment horizontal="left"/>
    </xf>
    <xf numFmtId="0" fontId="4" fillId="0" borderId="1" xfId="7" applyFont="1" applyBorder="1" applyAlignment="1">
      <alignment horizontal="left" vertical="center"/>
    </xf>
    <xf numFmtId="0" fontId="21" fillId="0" borderId="12" xfId="0" applyFont="1" applyBorder="1" applyAlignment="1">
      <alignment horizontal="center" vertical="top" wrapText="1"/>
    </xf>
    <xf numFmtId="0" fontId="3" fillId="0" borderId="10" xfId="0" applyFont="1" applyBorder="1" applyAlignment="1">
      <alignment vertical="center"/>
    </xf>
    <xf numFmtId="0" fontId="4" fillId="0" borderId="3" xfId="0" applyFont="1" applyBorder="1" applyAlignment="1">
      <alignment horizontal="right"/>
    </xf>
    <xf numFmtId="0" fontId="4" fillId="0" borderId="3" xfId="0" applyFont="1" applyBorder="1"/>
    <xf numFmtId="0" fontId="4" fillId="0" borderId="11" xfId="0" applyFont="1" applyBorder="1"/>
    <xf numFmtId="0" fontId="2" fillId="0" borderId="0" xfId="6" applyFont="1"/>
    <xf numFmtId="2" fontId="4" fillId="0" borderId="0" xfId="0" applyNumberFormat="1" applyFont="1"/>
    <xf numFmtId="0" fontId="3" fillId="0" borderId="9" xfId="0" applyFont="1" applyBorder="1" applyAlignment="1">
      <alignment vertical="center"/>
    </xf>
    <xf numFmtId="0" fontId="46" fillId="0" borderId="4" xfId="4" applyFont="1" applyBorder="1" applyAlignment="1">
      <alignment horizontal="center" vertical="center" wrapText="1"/>
    </xf>
    <xf numFmtId="0" fontId="4" fillId="0" borderId="1" xfId="4" applyFont="1" applyBorder="1" applyAlignment="1">
      <alignment horizontal="center" vertical="center" wrapText="1"/>
    </xf>
    <xf numFmtId="0" fontId="46" fillId="0" borderId="1" xfId="4" applyFont="1" applyBorder="1" applyAlignment="1">
      <alignment horizontal="center" vertical="top" wrapText="1"/>
    </xf>
    <xf numFmtId="2" fontId="5" fillId="0" borderId="0" xfId="0" applyNumberFormat="1" applyFont="1"/>
    <xf numFmtId="0" fontId="5" fillId="0" borderId="9" xfId="0" applyFont="1" applyBorder="1"/>
    <xf numFmtId="1" fontId="5" fillId="0" borderId="1" xfId="2" applyNumberFormat="1" applyFont="1" applyFill="1" applyBorder="1" applyAlignment="1">
      <alignment horizontal="right"/>
    </xf>
    <xf numFmtId="0" fontId="2" fillId="0" borderId="9" xfId="0" applyFont="1" applyBorder="1" applyAlignment="1">
      <alignment vertical="center"/>
    </xf>
    <xf numFmtId="167" fontId="4" fillId="0" borderId="3" xfId="2" applyNumberFormat="1" applyFont="1" applyFill="1" applyBorder="1" applyAlignment="1">
      <alignment horizontal="right"/>
    </xf>
    <xf numFmtId="167" fontId="4" fillId="0" borderId="3" xfId="0" applyNumberFormat="1" applyFont="1" applyBorder="1" applyAlignment="1">
      <alignment horizontal="right"/>
    </xf>
    <xf numFmtId="168" fontId="4" fillId="0" borderId="3" xfId="3" applyNumberFormat="1" applyFont="1" applyFill="1" applyBorder="1" applyAlignment="1">
      <alignment horizontal="right"/>
    </xf>
    <xf numFmtId="0" fontId="2" fillId="0" borderId="9" xfId="0" applyFont="1" applyBorder="1" applyAlignment="1">
      <alignment horizontal="left" indent="1"/>
    </xf>
    <xf numFmtId="0" fontId="2" fillId="0" borderId="9" xfId="0" applyFont="1" applyBorder="1" applyAlignment="1">
      <alignment horizontal="left"/>
    </xf>
    <xf numFmtId="0" fontId="2" fillId="0" borderId="9" xfId="0" applyFont="1" applyBorder="1"/>
    <xf numFmtId="0" fontId="2" fillId="0" borderId="9" xfId="0" applyFont="1" applyBorder="1" applyAlignment="1">
      <alignment horizontal="left" vertical="center" indent="1"/>
    </xf>
    <xf numFmtId="0" fontId="2" fillId="0" borderId="9" xfId="0" applyFont="1" applyBorder="1" applyAlignment="1">
      <alignment horizontal="left" vertical="center" wrapText="1" indent="2"/>
    </xf>
    <xf numFmtId="0" fontId="2" fillId="0" borderId="9" xfId="0" applyFont="1" applyBorder="1" applyAlignment="1">
      <alignment horizontal="left" indent="2"/>
    </xf>
    <xf numFmtId="0" fontId="4" fillId="0" borderId="9" xfId="0" applyFont="1" applyBorder="1"/>
    <xf numFmtId="0" fontId="2" fillId="0" borderId="9" xfId="0" applyFont="1" applyBorder="1" applyAlignment="1">
      <alignment horizontal="left" vertical="center" wrapText="1" indent="1"/>
    </xf>
    <xf numFmtId="0" fontId="2" fillId="0" borderId="9" xfId="0" applyFont="1" applyBorder="1" applyAlignment="1">
      <alignment horizontal="left" vertical="center" indent="2"/>
    </xf>
    <xf numFmtId="0" fontId="2" fillId="0" borderId="9" xfId="0" applyFont="1" applyBorder="1" applyAlignment="1">
      <alignment horizontal="left" vertical="center"/>
    </xf>
    <xf numFmtId="167" fontId="4" fillId="0" borderId="2" xfId="0" applyNumberFormat="1" applyFont="1" applyBorder="1" applyAlignment="1">
      <alignment horizontal="right"/>
    </xf>
    <xf numFmtId="168" fontId="4" fillId="0" borderId="2" xfId="3" applyNumberFormat="1" applyFont="1" applyFill="1" applyBorder="1" applyAlignment="1">
      <alignment horizontal="right"/>
    </xf>
    <xf numFmtId="167" fontId="4" fillId="0" borderId="4" xfId="0" applyNumberFormat="1" applyFont="1" applyBorder="1" applyAlignment="1">
      <alignment horizontal="right"/>
    </xf>
    <xf numFmtId="0" fontId="4" fillId="0" borderId="0" xfId="4" applyFont="1" applyAlignment="1">
      <alignment vertical="top" wrapText="1"/>
    </xf>
    <xf numFmtId="0" fontId="8" fillId="0" borderId="0" xfId="0" applyFont="1"/>
    <xf numFmtId="3" fontId="9" fillId="0" borderId="1" xfId="0" applyNumberFormat="1" applyFont="1" applyBorder="1" applyAlignment="1">
      <alignment horizontal="right"/>
    </xf>
    <xf numFmtId="165" fontId="9" fillId="0" borderId="1" xfId="0" applyNumberFormat="1" applyFont="1" applyBorder="1" applyAlignment="1">
      <alignment horizontal="right"/>
    </xf>
    <xf numFmtId="0" fontId="8" fillId="0" borderId="1" xfId="0" applyFont="1" applyBorder="1"/>
    <xf numFmtId="3" fontId="8" fillId="0" borderId="1" xfId="0" applyNumberFormat="1" applyFont="1" applyBorder="1" applyAlignment="1">
      <alignment horizontal="right"/>
    </xf>
    <xf numFmtId="165" fontId="8" fillId="0" borderId="1" xfId="0" applyNumberFormat="1" applyFont="1" applyBorder="1" applyAlignment="1">
      <alignment horizontal="right"/>
    </xf>
    <xf numFmtId="0" fontId="8" fillId="0" borderId="1" xfId="0" applyFont="1" applyBorder="1" applyAlignment="1">
      <alignment horizontal="right"/>
    </xf>
    <xf numFmtId="167" fontId="8" fillId="0" borderId="1" xfId="0" applyNumberFormat="1" applyFont="1" applyBorder="1" applyAlignment="1">
      <alignment horizontal="right"/>
    </xf>
    <xf numFmtId="167" fontId="10" fillId="0" borderId="0" xfId="0" applyNumberFormat="1" applyFont="1"/>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165" fontId="2" fillId="0" borderId="1" xfId="1" applyNumberFormat="1" applyFont="1" applyFill="1" applyBorder="1" applyAlignment="1">
      <alignment horizontal="right"/>
    </xf>
    <xf numFmtId="165" fontId="2" fillId="0" borderId="1" xfId="0" applyNumberFormat="1" applyFont="1" applyBorder="1"/>
    <xf numFmtId="0" fontId="17" fillId="0" borderId="0" xfId="0" applyFont="1" applyAlignment="1">
      <alignment vertical="center"/>
    </xf>
    <xf numFmtId="3" fontId="3" fillId="0" borderId="1" xfId="0" applyNumberFormat="1" applyFont="1" applyBorder="1"/>
    <xf numFmtId="167" fontId="0" fillId="0" borderId="0" xfId="0" applyNumberFormat="1"/>
    <xf numFmtId="3" fontId="2" fillId="0" borderId="1" xfId="0" applyNumberFormat="1" applyFont="1" applyBorder="1"/>
    <xf numFmtId="0" fontId="19" fillId="0" borderId="0" xfId="0" applyFont="1"/>
    <xf numFmtId="0" fontId="15" fillId="0" borderId="0" xfId="0" applyFont="1" applyAlignment="1">
      <alignment vertical="center" wrapText="1"/>
    </xf>
    <xf numFmtId="0" fontId="13" fillId="0" borderId="1" xfId="0" applyFont="1" applyBorder="1" applyAlignment="1">
      <alignment vertical="center" wrapText="1"/>
    </xf>
    <xf numFmtId="0" fontId="3" fillId="0" borderId="15" xfId="0" applyFont="1" applyBorder="1" applyAlignment="1">
      <alignment horizontal="right"/>
    </xf>
    <xf numFmtId="49" fontId="3" fillId="0" borderId="16" xfId="0" applyNumberFormat="1" applyFont="1" applyBorder="1" applyAlignment="1">
      <alignment horizontal="right"/>
    </xf>
    <xf numFmtId="0" fontId="3" fillId="0" borderId="18" xfId="0" applyFont="1" applyBorder="1" applyAlignment="1">
      <alignment horizontal="right"/>
    </xf>
    <xf numFmtId="49" fontId="3" fillId="0" borderId="8" xfId="0" applyNumberFormat="1" applyFont="1" applyBorder="1" applyAlignment="1">
      <alignment horizontal="right"/>
    </xf>
    <xf numFmtId="0" fontId="3" fillId="0" borderId="19" xfId="0" applyFont="1" applyBorder="1" applyAlignment="1">
      <alignment horizontal="right"/>
    </xf>
    <xf numFmtId="0" fontId="5" fillId="0" borderId="2" xfId="9" applyFont="1" applyBorder="1" applyAlignment="1">
      <alignment vertical="center" wrapText="1"/>
    </xf>
    <xf numFmtId="0" fontId="5" fillId="0" borderId="2" xfId="9"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9" fillId="0" borderId="1" xfId="0" applyFont="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left" vertical="top"/>
    </xf>
    <xf numFmtId="0" fontId="4" fillId="0" borderId="1"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32" fillId="0" borderId="0" xfId="9" applyFont="1" applyAlignment="1">
      <alignment vertical="center"/>
    </xf>
  </cellXfs>
  <cellStyles count="12">
    <cellStyle name="Comma" xfId="1" builtinId="3"/>
    <cellStyle name="Comma 2" xfId="3" xr:uid="{D743944E-43C4-4F80-999D-B906EC99C249}"/>
    <cellStyle name="Comma 3" xfId="10" xr:uid="{A866C025-3D2F-4187-9D0C-C180985CDB14}"/>
    <cellStyle name="Good" xfId="8" builtinId="26"/>
    <cellStyle name="Normal" xfId="0" builtinId="0"/>
    <cellStyle name="Normal 2" xfId="6" xr:uid="{5EB98E12-488E-47EB-A500-B152C12A7C3E}"/>
    <cellStyle name="Normal 2 2" xfId="4" xr:uid="{C395D87C-516D-4E07-BE01-BC98C293339D}"/>
    <cellStyle name="Normal 2 3" xfId="7" xr:uid="{A920C17E-ED3E-4452-99E6-531466EEAE01}"/>
    <cellStyle name="Normal 3" xfId="9" xr:uid="{818B7A19-C838-4289-A59E-C735A3B9F64B}"/>
    <cellStyle name="Normal 4" xfId="5" xr:uid="{75EECB47-7E43-4DE6-8C16-E4B948CD296A}"/>
    <cellStyle name="Normal 5" xfId="11" xr:uid="{99FB9E56-60AD-44CB-99D2-2B88CD712AB5}"/>
    <cellStyle name="Percent 2" xfId="2" xr:uid="{B079F29D-A69B-44E9-BE32-9E90DAB18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FEEB-FE3A-4D9C-85D8-8D3BBDF055EF}">
  <sheetPr codeName="Sheet4"/>
  <dimension ref="A1:N35"/>
  <sheetViews>
    <sheetView tabSelected="1" workbookViewId="0"/>
  </sheetViews>
  <sheetFormatPr defaultColWidth="9.140625" defaultRowHeight="15" x14ac:dyDescent="0.25"/>
  <cols>
    <col min="1" max="1" width="35.85546875" customWidth="1"/>
    <col min="10" max="10" width="10.7109375" customWidth="1"/>
    <col min="11" max="11" width="10.5703125" customWidth="1"/>
    <col min="12" max="12" width="10.42578125" customWidth="1"/>
    <col min="14" max="14" width="10.42578125" bestFit="1" customWidth="1"/>
  </cols>
  <sheetData>
    <row r="1" spans="1:14" ht="15.75" x14ac:dyDescent="0.25">
      <c r="A1" s="351" t="s">
        <v>2425</v>
      </c>
    </row>
    <row r="3" spans="1:14" ht="94.5" x14ac:dyDescent="0.25">
      <c r="A3" s="32" t="s">
        <v>5</v>
      </c>
      <c r="B3" s="347" t="s">
        <v>6</v>
      </c>
      <c r="C3" s="347" t="s">
        <v>7</v>
      </c>
      <c r="D3" s="347" t="s">
        <v>8</v>
      </c>
      <c r="E3" s="347" t="s">
        <v>9</v>
      </c>
      <c r="F3" s="347" t="s">
        <v>10</v>
      </c>
      <c r="G3" s="347" t="s">
        <v>11</v>
      </c>
      <c r="H3" s="347" t="s">
        <v>12</v>
      </c>
      <c r="I3" s="347" t="s">
        <v>13</v>
      </c>
      <c r="J3" s="347" t="s">
        <v>14</v>
      </c>
      <c r="K3" s="347" t="s">
        <v>15</v>
      </c>
      <c r="L3" s="347" t="s">
        <v>16</v>
      </c>
    </row>
    <row r="4" spans="1:14" ht="15.75" x14ac:dyDescent="0.25">
      <c r="A4" s="34" t="s">
        <v>17</v>
      </c>
      <c r="B4" s="35">
        <v>84332</v>
      </c>
      <c r="C4" s="36">
        <v>528.70000000000005</v>
      </c>
      <c r="D4" s="35">
        <v>78438</v>
      </c>
      <c r="E4" s="36">
        <v>481</v>
      </c>
      <c r="F4" s="35">
        <v>86274</v>
      </c>
      <c r="G4" s="36">
        <v>517.79999999999995</v>
      </c>
      <c r="H4" s="352">
        <v>93345</v>
      </c>
      <c r="I4" s="36">
        <v>549.5</v>
      </c>
      <c r="J4" s="36">
        <v>-7</v>
      </c>
      <c r="K4" s="36">
        <v>2.2999999999999998</v>
      </c>
      <c r="L4" s="36">
        <v>10.7</v>
      </c>
      <c r="N4" s="353"/>
    </row>
    <row r="5" spans="1:14" ht="15.75" x14ac:dyDescent="0.25">
      <c r="A5" s="37" t="s">
        <v>18</v>
      </c>
      <c r="B5" s="38">
        <v>4217</v>
      </c>
      <c r="C5" s="39">
        <v>25.5</v>
      </c>
      <c r="D5" s="38">
        <v>3867</v>
      </c>
      <c r="E5" s="39">
        <v>22.8</v>
      </c>
      <c r="F5" s="38">
        <v>4434</v>
      </c>
      <c r="G5" s="39">
        <v>25.5</v>
      </c>
      <c r="H5" s="354">
        <v>4347</v>
      </c>
      <c r="I5" s="39">
        <v>24.3</v>
      </c>
      <c r="J5" s="39">
        <v>-8.3000000000000007</v>
      </c>
      <c r="K5" s="39">
        <v>5.0999999999999996</v>
      </c>
      <c r="L5" s="39">
        <v>3.1</v>
      </c>
      <c r="N5" s="353"/>
    </row>
    <row r="6" spans="1:14" ht="15.75" x14ac:dyDescent="0.25">
      <c r="A6" s="37" t="s">
        <v>19</v>
      </c>
      <c r="B6" s="38">
        <v>1170</v>
      </c>
      <c r="C6" s="39">
        <v>7.6</v>
      </c>
      <c r="D6" s="38">
        <v>1185</v>
      </c>
      <c r="E6" s="39">
        <v>7.5</v>
      </c>
      <c r="F6" s="40">
        <v>1167</v>
      </c>
      <c r="G6" s="39">
        <v>7.4</v>
      </c>
      <c r="H6" s="354">
        <v>1331</v>
      </c>
      <c r="I6" s="39">
        <v>8.1999999999999993</v>
      </c>
      <c r="J6" s="39">
        <v>1.3</v>
      </c>
      <c r="K6" s="39">
        <v>-0.3</v>
      </c>
      <c r="L6" s="39">
        <v>13.8</v>
      </c>
      <c r="N6" s="353"/>
    </row>
    <row r="7" spans="1:14" ht="15.75" x14ac:dyDescent="0.25">
      <c r="A7" s="37" t="s">
        <v>20</v>
      </c>
      <c r="B7" s="38">
        <v>11884</v>
      </c>
      <c r="C7" s="39">
        <v>146.69999999999999</v>
      </c>
      <c r="D7" s="38">
        <v>10450</v>
      </c>
      <c r="E7" s="39">
        <v>127.4</v>
      </c>
      <c r="F7" s="38">
        <v>12801</v>
      </c>
      <c r="G7" s="39">
        <v>152.9</v>
      </c>
      <c r="H7" s="354">
        <v>14391</v>
      </c>
      <c r="I7" s="39">
        <v>169.3</v>
      </c>
      <c r="J7" s="39">
        <v>-12.1</v>
      </c>
      <c r="K7" s="39">
        <v>7.7</v>
      </c>
      <c r="L7" s="39">
        <v>21.1</v>
      </c>
      <c r="N7" s="353"/>
    </row>
    <row r="8" spans="1:14" ht="15.75" x14ac:dyDescent="0.25">
      <c r="A8" s="37" t="s">
        <v>21</v>
      </c>
      <c r="B8" s="38">
        <v>643</v>
      </c>
      <c r="C8" s="39">
        <v>8.8000000000000007</v>
      </c>
      <c r="D8" s="38">
        <v>583</v>
      </c>
      <c r="E8" s="39">
        <v>7.9</v>
      </c>
      <c r="F8" s="38">
        <v>635</v>
      </c>
      <c r="G8" s="39">
        <v>8.6</v>
      </c>
      <c r="H8" s="37">
        <v>902</v>
      </c>
      <c r="I8" s="39">
        <v>11.8</v>
      </c>
      <c r="J8" s="39">
        <v>-9.3000000000000007</v>
      </c>
      <c r="K8" s="39">
        <v>-1.2</v>
      </c>
      <c r="L8" s="39">
        <v>40.299999999999997</v>
      </c>
      <c r="N8" s="353"/>
    </row>
    <row r="9" spans="1:14" ht="15.75" x14ac:dyDescent="0.25">
      <c r="A9" s="37" t="s">
        <v>22</v>
      </c>
      <c r="B9" s="38">
        <v>8372</v>
      </c>
      <c r="C9" s="39">
        <v>52.1</v>
      </c>
      <c r="D9" s="38">
        <v>7773</v>
      </c>
      <c r="E9" s="41">
        <v>47.4</v>
      </c>
      <c r="F9" s="38">
        <v>8948</v>
      </c>
      <c r="G9" s="41">
        <v>53.3</v>
      </c>
      <c r="H9" s="354">
        <v>9516</v>
      </c>
      <c r="I9" s="39">
        <v>56</v>
      </c>
      <c r="J9" s="39">
        <v>-7.2</v>
      </c>
      <c r="K9" s="39">
        <v>6.9</v>
      </c>
      <c r="L9" s="41">
        <v>13.7</v>
      </c>
      <c r="N9" s="353"/>
    </row>
    <row r="10" spans="1:14" ht="15.75" x14ac:dyDescent="0.25">
      <c r="A10" s="37" t="s">
        <v>23</v>
      </c>
      <c r="B10" s="38">
        <v>894</v>
      </c>
      <c r="C10" s="39">
        <v>5.5</v>
      </c>
      <c r="D10" s="38">
        <v>933</v>
      </c>
      <c r="E10" s="39">
        <v>5.6</v>
      </c>
      <c r="F10" s="38">
        <v>858</v>
      </c>
      <c r="G10" s="39">
        <v>5</v>
      </c>
      <c r="H10" s="354">
        <v>1008</v>
      </c>
      <c r="I10" s="39">
        <v>5.7</v>
      </c>
      <c r="J10" s="39">
        <v>4.4000000000000004</v>
      </c>
      <c r="K10" s="39">
        <v>-4</v>
      </c>
      <c r="L10" s="39">
        <v>12.8</v>
      </c>
      <c r="N10" s="353"/>
    </row>
    <row r="11" spans="1:14" ht="15.75" x14ac:dyDescent="0.25">
      <c r="A11" s="37" t="s">
        <v>24</v>
      </c>
      <c r="B11" s="38">
        <v>429</v>
      </c>
      <c r="C11" s="39">
        <v>2.9</v>
      </c>
      <c r="D11" s="38">
        <v>439</v>
      </c>
      <c r="E11" s="39">
        <v>3</v>
      </c>
      <c r="F11" s="38">
        <v>472</v>
      </c>
      <c r="G11" s="39">
        <v>3.2</v>
      </c>
      <c r="H11" s="37">
        <v>477</v>
      </c>
      <c r="I11" s="39">
        <v>3.1</v>
      </c>
      <c r="J11" s="39">
        <v>2.2999999999999998</v>
      </c>
      <c r="K11" s="39">
        <v>10</v>
      </c>
      <c r="L11" s="39">
        <v>11.2</v>
      </c>
      <c r="N11" s="353"/>
    </row>
    <row r="12" spans="1:14" ht="15.75" x14ac:dyDescent="0.25">
      <c r="A12" s="37" t="s">
        <v>25</v>
      </c>
      <c r="B12" s="38">
        <v>2644</v>
      </c>
      <c r="C12" s="39">
        <v>16.8</v>
      </c>
      <c r="D12" s="38">
        <v>2384</v>
      </c>
      <c r="E12" s="39">
        <v>14.9</v>
      </c>
      <c r="F12" s="38">
        <v>2602</v>
      </c>
      <c r="G12" s="39">
        <v>16</v>
      </c>
      <c r="H12" s="354">
        <v>2425</v>
      </c>
      <c r="I12" s="39">
        <v>14.6</v>
      </c>
      <c r="J12" s="39">
        <v>-9.8000000000000007</v>
      </c>
      <c r="K12" s="39">
        <v>-1.6</v>
      </c>
      <c r="L12" s="39">
        <v>-8.3000000000000007</v>
      </c>
      <c r="N12" s="353"/>
    </row>
    <row r="13" spans="1:14" ht="15.75" x14ac:dyDescent="0.25">
      <c r="A13" s="37" t="s">
        <v>26</v>
      </c>
      <c r="B13" s="38">
        <v>409</v>
      </c>
      <c r="C13" s="39">
        <v>2.5</v>
      </c>
      <c r="D13" s="38">
        <v>394</v>
      </c>
      <c r="E13" s="39">
        <v>2.4</v>
      </c>
      <c r="F13" s="38">
        <v>396</v>
      </c>
      <c r="G13" s="39">
        <v>2.2999999999999998</v>
      </c>
      <c r="H13" s="37">
        <v>413</v>
      </c>
      <c r="I13" s="39">
        <v>2.4</v>
      </c>
      <c r="J13" s="39">
        <v>-3.7</v>
      </c>
      <c r="K13" s="39">
        <v>-3.2</v>
      </c>
      <c r="L13" s="39">
        <v>1</v>
      </c>
      <c r="N13" s="353"/>
    </row>
    <row r="14" spans="1:14" ht="15.75" x14ac:dyDescent="0.25">
      <c r="A14" s="37" t="s">
        <v>27</v>
      </c>
      <c r="B14" s="38">
        <v>2413</v>
      </c>
      <c r="C14" s="39">
        <v>15.2</v>
      </c>
      <c r="D14" s="38">
        <v>2335</v>
      </c>
      <c r="E14" s="39">
        <v>14.3</v>
      </c>
      <c r="F14" s="38">
        <v>2502</v>
      </c>
      <c r="G14" s="39">
        <v>15.1</v>
      </c>
      <c r="H14" s="354">
        <v>2386</v>
      </c>
      <c r="I14" s="39">
        <v>14.1</v>
      </c>
      <c r="J14" s="39">
        <v>-3.2</v>
      </c>
      <c r="K14" s="39">
        <v>3.7</v>
      </c>
      <c r="L14" s="39">
        <v>-1.1000000000000001</v>
      </c>
      <c r="N14" s="353"/>
    </row>
    <row r="15" spans="1:14" ht="15.75" x14ac:dyDescent="0.25">
      <c r="A15" s="37" t="s">
        <v>28</v>
      </c>
      <c r="B15" s="38">
        <v>1393</v>
      </c>
      <c r="C15" s="39">
        <v>8.5</v>
      </c>
      <c r="D15" s="38">
        <v>1344</v>
      </c>
      <c r="E15" s="39">
        <v>8</v>
      </c>
      <c r="F15" s="38">
        <v>1248</v>
      </c>
      <c r="G15" s="39">
        <v>7.3</v>
      </c>
      <c r="H15" s="354">
        <v>1379</v>
      </c>
      <c r="I15" s="39">
        <v>7.9</v>
      </c>
      <c r="J15" s="39">
        <v>-3.5</v>
      </c>
      <c r="K15" s="39">
        <v>-10.4</v>
      </c>
      <c r="L15" s="39">
        <v>-1</v>
      </c>
      <c r="N15" s="353"/>
    </row>
    <row r="16" spans="1:14" ht="15.75" x14ac:dyDescent="0.25">
      <c r="A16" s="37" t="s">
        <v>29</v>
      </c>
      <c r="B16" s="38">
        <v>10259</v>
      </c>
      <c r="C16" s="39">
        <v>61.8</v>
      </c>
      <c r="D16" s="38">
        <v>9769</v>
      </c>
      <c r="E16" s="39">
        <v>57.2</v>
      </c>
      <c r="F16" s="38">
        <v>9676</v>
      </c>
      <c r="G16" s="39">
        <v>55.2</v>
      </c>
      <c r="H16" s="354">
        <v>10131</v>
      </c>
      <c r="I16" s="39">
        <v>56.4</v>
      </c>
      <c r="J16" s="39">
        <v>-4.8</v>
      </c>
      <c r="K16" s="39">
        <v>-5.7</v>
      </c>
      <c r="L16" s="39">
        <v>-1.2</v>
      </c>
      <c r="N16" s="353"/>
    </row>
    <row r="17" spans="1:14" ht="15.75" x14ac:dyDescent="0.25">
      <c r="A17" s="37" t="s">
        <v>30</v>
      </c>
      <c r="B17" s="38">
        <v>4272</v>
      </c>
      <c r="C17" s="39">
        <v>27</v>
      </c>
      <c r="D17" s="38">
        <v>3798</v>
      </c>
      <c r="E17" s="39">
        <v>23.5</v>
      </c>
      <c r="F17" s="38">
        <v>4255</v>
      </c>
      <c r="G17" s="39">
        <v>25.9</v>
      </c>
      <c r="H17" s="354">
        <v>4655</v>
      </c>
      <c r="I17" s="39">
        <v>27.5</v>
      </c>
      <c r="J17" s="39">
        <v>-11.1</v>
      </c>
      <c r="K17" s="39">
        <v>-0.4</v>
      </c>
      <c r="L17" s="39">
        <v>9</v>
      </c>
      <c r="N17" s="353"/>
    </row>
    <row r="18" spans="1:14" ht="15.75" x14ac:dyDescent="0.25">
      <c r="A18" s="37" t="s">
        <v>31</v>
      </c>
      <c r="B18" s="38">
        <v>1406</v>
      </c>
      <c r="C18" s="39">
        <v>8.6</v>
      </c>
      <c r="D18" s="38">
        <v>1356</v>
      </c>
      <c r="E18" s="39">
        <v>8.1</v>
      </c>
      <c r="F18" s="38">
        <v>1544</v>
      </c>
      <c r="G18" s="39">
        <v>9</v>
      </c>
      <c r="H18" s="354">
        <v>1558</v>
      </c>
      <c r="I18" s="39">
        <v>8.9</v>
      </c>
      <c r="J18" s="39">
        <v>-3.6</v>
      </c>
      <c r="K18" s="39">
        <v>9.8000000000000007</v>
      </c>
      <c r="L18" s="39">
        <v>10.8</v>
      </c>
      <c r="N18" s="353"/>
    </row>
    <row r="19" spans="1:14" ht="15.75" x14ac:dyDescent="0.25">
      <c r="A19" s="37" t="s">
        <v>32</v>
      </c>
      <c r="B19" s="38">
        <v>4348</v>
      </c>
      <c r="C19" s="39">
        <v>27.2</v>
      </c>
      <c r="D19" s="38">
        <v>4025</v>
      </c>
      <c r="E19" s="39">
        <v>24.6</v>
      </c>
      <c r="F19" s="38">
        <v>4527</v>
      </c>
      <c r="G19" s="39">
        <v>27.1</v>
      </c>
      <c r="H19" s="354">
        <v>4602</v>
      </c>
      <c r="I19" s="39">
        <v>26.9</v>
      </c>
      <c r="J19" s="39">
        <v>-7.4</v>
      </c>
      <c r="K19" s="39">
        <v>4.0999999999999996</v>
      </c>
      <c r="L19" s="39">
        <v>5.8</v>
      </c>
      <c r="N19" s="353"/>
    </row>
    <row r="20" spans="1:14" ht="15.75" x14ac:dyDescent="0.25">
      <c r="A20" s="37" t="s">
        <v>33</v>
      </c>
      <c r="B20" s="38">
        <v>2006</v>
      </c>
      <c r="C20" s="39">
        <v>12.7</v>
      </c>
      <c r="D20" s="38">
        <v>1918</v>
      </c>
      <c r="E20" s="39">
        <v>11.9</v>
      </c>
      <c r="F20" s="38">
        <v>2085</v>
      </c>
      <c r="G20" s="39">
        <v>12.7</v>
      </c>
      <c r="H20" s="354">
        <v>2192</v>
      </c>
      <c r="I20" s="39">
        <v>13.1</v>
      </c>
      <c r="J20" s="39">
        <v>-4.4000000000000004</v>
      </c>
      <c r="K20" s="39">
        <v>3.9</v>
      </c>
      <c r="L20" s="39">
        <v>9.3000000000000007</v>
      </c>
      <c r="N20" s="353"/>
    </row>
    <row r="21" spans="1:14" ht="15.75" x14ac:dyDescent="0.25">
      <c r="A21" s="37" t="s">
        <v>34</v>
      </c>
      <c r="B21" s="38">
        <v>1271</v>
      </c>
      <c r="C21" s="39">
        <v>15.6</v>
      </c>
      <c r="D21" s="38">
        <v>1274</v>
      </c>
      <c r="E21" s="39">
        <v>15.5</v>
      </c>
      <c r="F21" s="38">
        <v>1302</v>
      </c>
      <c r="G21" s="39">
        <v>15.5</v>
      </c>
      <c r="H21" s="354">
        <v>1452</v>
      </c>
      <c r="I21" s="39">
        <v>17.3</v>
      </c>
      <c r="J21" s="39">
        <v>0.2</v>
      </c>
      <c r="K21" s="39">
        <v>2.4</v>
      </c>
      <c r="L21" s="39">
        <v>14.2</v>
      </c>
      <c r="N21" s="353"/>
    </row>
    <row r="22" spans="1:14" ht="15.75" x14ac:dyDescent="0.25">
      <c r="A22" s="37" t="s">
        <v>35</v>
      </c>
      <c r="B22" s="38">
        <v>2235</v>
      </c>
      <c r="C22" s="39">
        <v>13.7</v>
      </c>
      <c r="D22" s="38">
        <v>2342</v>
      </c>
      <c r="E22" s="39">
        <v>14</v>
      </c>
      <c r="F22" s="38">
        <v>2207</v>
      </c>
      <c r="G22" s="39">
        <v>12.9</v>
      </c>
      <c r="H22" s="354">
        <v>2210</v>
      </c>
      <c r="I22" s="39">
        <v>12.6</v>
      </c>
      <c r="J22" s="39">
        <v>4.8</v>
      </c>
      <c r="K22" s="39">
        <v>-1.3</v>
      </c>
      <c r="L22" s="39">
        <v>-1.1000000000000001</v>
      </c>
      <c r="N22" s="353"/>
    </row>
    <row r="23" spans="1:14" ht="15.75" x14ac:dyDescent="0.25">
      <c r="A23" s="37" t="s">
        <v>36</v>
      </c>
      <c r="B23" s="38">
        <v>8546</v>
      </c>
      <c r="C23" s="39">
        <v>111.1</v>
      </c>
      <c r="D23" s="38">
        <v>7524</v>
      </c>
      <c r="E23" s="39">
        <v>95.3</v>
      </c>
      <c r="F23" s="38">
        <v>9305</v>
      </c>
      <c r="G23" s="39">
        <v>114.3</v>
      </c>
      <c r="H23" s="354">
        <v>10898</v>
      </c>
      <c r="I23" s="39">
        <v>130.1</v>
      </c>
      <c r="J23" s="39">
        <v>-12</v>
      </c>
      <c r="K23" s="39">
        <v>8.9</v>
      </c>
      <c r="L23" s="39">
        <v>27.5</v>
      </c>
      <c r="N23" s="353"/>
    </row>
    <row r="24" spans="1:14" ht="15.75" x14ac:dyDescent="0.25">
      <c r="A24" s="37" t="s">
        <v>37</v>
      </c>
      <c r="B24" s="38">
        <v>1537</v>
      </c>
      <c r="C24" s="39">
        <v>9.5</v>
      </c>
      <c r="D24" s="38">
        <v>1536</v>
      </c>
      <c r="E24" s="39">
        <v>9.3000000000000007</v>
      </c>
      <c r="F24" s="38">
        <v>1708</v>
      </c>
      <c r="G24" s="39">
        <v>10.1</v>
      </c>
      <c r="H24" s="354">
        <v>1914</v>
      </c>
      <c r="I24" s="39">
        <v>11.1</v>
      </c>
      <c r="J24" s="39">
        <v>-0.1</v>
      </c>
      <c r="K24" s="39">
        <v>11.1</v>
      </c>
      <c r="L24" s="39">
        <v>24.5</v>
      </c>
      <c r="N24" s="353"/>
    </row>
    <row r="25" spans="1:14" ht="15.75" x14ac:dyDescent="0.25">
      <c r="A25" s="37" t="s">
        <v>38</v>
      </c>
      <c r="B25" s="38">
        <v>468</v>
      </c>
      <c r="C25" s="39">
        <v>6.7</v>
      </c>
      <c r="D25" s="38">
        <v>453</v>
      </c>
      <c r="E25" s="39">
        <v>6.4</v>
      </c>
      <c r="F25" s="38">
        <v>483</v>
      </c>
      <c r="G25" s="39">
        <v>6.7</v>
      </c>
      <c r="H25" s="37">
        <v>470</v>
      </c>
      <c r="I25" s="39">
        <v>6.7</v>
      </c>
      <c r="J25" s="39">
        <v>-3.2</v>
      </c>
      <c r="K25" s="39">
        <v>3.2</v>
      </c>
      <c r="L25" s="39">
        <v>0.4</v>
      </c>
      <c r="N25" s="353"/>
    </row>
    <row r="26" spans="1:14" ht="15.75" x14ac:dyDescent="0.25">
      <c r="A26" s="37" t="s">
        <v>39</v>
      </c>
      <c r="B26" s="38">
        <v>2946</v>
      </c>
      <c r="C26" s="39">
        <v>20.399999999999999</v>
      </c>
      <c r="D26" s="38">
        <v>2404</v>
      </c>
      <c r="E26" s="39">
        <v>16.3</v>
      </c>
      <c r="F26" s="38">
        <v>2561</v>
      </c>
      <c r="G26" s="39">
        <v>17.2</v>
      </c>
      <c r="H26" s="354">
        <v>2772</v>
      </c>
      <c r="I26" s="39">
        <v>18.2</v>
      </c>
      <c r="J26" s="39">
        <v>-18.399999999999999</v>
      </c>
      <c r="K26" s="39">
        <v>-13.1</v>
      </c>
      <c r="L26" s="39">
        <v>-5.9</v>
      </c>
      <c r="N26" s="353"/>
    </row>
    <row r="27" spans="1:14" ht="15.75" x14ac:dyDescent="0.25">
      <c r="A27" s="37" t="s">
        <v>40</v>
      </c>
      <c r="B27" s="38">
        <v>3122</v>
      </c>
      <c r="C27" s="39">
        <v>38.299999999999997</v>
      </c>
      <c r="D27" s="38">
        <v>2931</v>
      </c>
      <c r="E27" s="39">
        <v>35.200000000000003</v>
      </c>
      <c r="F27" s="38">
        <v>3298</v>
      </c>
      <c r="G27" s="39">
        <v>38.700000000000003</v>
      </c>
      <c r="H27" s="354">
        <v>3620</v>
      </c>
      <c r="I27" s="39">
        <v>42.2</v>
      </c>
      <c r="J27" s="39">
        <v>-6.1</v>
      </c>
      <c r="K27" s="39">
        <v>5.6</v>
      </c>
      <c r="L27" s="39">
        <v>16</v>
      </c>
      <c r="N27" s="353"/>
    </row>
    <row r="28" spans="1:14" ht="15.75" x14ac:dyDescent="0.25">
      <c r="A28" s="42" t="s">
        <v>2438</v>
      </c>
    </row>
    <row r="29" spans="1:14" x14ac:dyDescent="0.25">
      <c r="A29" s="355" t="s">
        <v>64</v>
      </c>
    </row>
    <row r="30" spans="1:14" ht="15.75" x14ac:dyDescent="0.25">
      <c r="A30" s="42" t="s">
        <v>2439</v>
      </c>
    </row>
    <row r="31" spans="1:14" ht="15.75" x14ac:dyDescent="0.25">
      <c r="A31" s="42" t="s">
        <v>2440</v>
      </c>
    </row>
    <row r="32" spans="1:14" ht="15.75" x14ac:dyDescent="0.25">
      <c r="A32" s="42" t="s">
        <v>2441</v>
      </c>
    </row>
    <row r="33" spans="1:1" ht="15.75" x14ac:dyDescent="0.25">
      <c r="A33" s="42" t="s">
        <v>2442</v>
      </c>
    </row>
    <row r="34" spans="1:1" ht="15.75" x14ac:dyDescent="0.25">
      <c r="A34" s="42" t="s">
        <v>2443</v>
      </c>
    </row>
    <row r="35" spans="1:1" ht="15.75" x14ac:dyDescent="0.25">
      <c r="A35" s="42" t="s">
        <v>2444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22B3-C9B9-4EA4-978B-9551ED79474A}">
  <sheetPr codeName="Sheet12"/>
  <dimension ref="A1:R76"/>
  <sheetViews>
    <sheetView topLeftCell="A40" zoomScale="85" zoomScaleNormal="85" workbookViewId="0"/>
  </sheetViews>
  <sheetFormatPr defaultColWidth="9.140625" defaultRowHeight="15.75" x14ac:dyDescent="0.25"/>
  <cols>
    <col min="1" max="1" width="54.140625" style="42" customWidth="1"/>
    <col min="2" max="4" width="12.7109375" style="42" customWidth="1"/>
    <col min="5" max="5" width="12.7109375" style="46" customWidth="1"/>
    <col min="6" max="6" width="12.7109375" style="42" customWidth="1"/>
    <col min="7" max="7" width="13.7109375" style="42" bestFit="1" customWidth="1"/>
    <col min="8" max="8" width="12.7109375" style="42" customWidth="1"/>
    <col min="9" max="9" width="13" style="42" customWidth="1"/>
    <col min="10" max="10" width="15.5703125" style="42" customWidth="1"/>
    <col min="11" max="11" width="12.7109375" style="42" customWidth="1"/>
    <col min="12" max="12" width="12.7109375" style="47" customWidth="1"/>
    <col min="13" max="13" width="16" style="42" bestFit="1" customWidth="1"/>
    <col min="14" max="14" width="9.5703125" style="42" bestFit="1" customWidth="1"/>
    <col min="15" max="15" width="9.140625" style="42"/>
    <col min="16" max="16" width="10.85546875" style="42" bestFit="1" customWidth="1"/>
    <col min="17" max="17" width="11.7109375" style="42" bestFit="1" customWidth="1"/>
    <col min="18" max="19" width="13.85546875" style="42" bestFit="1" customWidth="1"/>
    <col min="20" max="16384" width="9.140625" style="42"/>
  </cols>
  <sheetData>
    <row r="1" spans="1:18" x14ac:dyDescent="0.25">
      <c r="A1" s="42" t="s">
        <v>625</v>
      </c>
    </row>
    <row r="3" spans="1:18" s="52" customFormat="1" ht="78.75" x14ac:dyDescent="0.25">
      <c r="A3" s="48" t="s">
        <v>5</v>
      </c>
      <c r="B3" s="49" t="s">
        <v>626</v>
      </c>
      <c r="C3" s="49" t="s">
        <v>627</v>
      </c>
      <c r="D3" s="49" t="s">
        <v>628</v>
      </c>
      <c r="E3" s="50" t="s">
        <v>629</v>
      </c>
      <c r="F3" s="49" t="s">
        <v>630</v>
      </c>
      <c r="G3" s="49" t="s">
        <v>631</v>
      </c>
      <c r="H3" s="49" t="s">
        <v>632</v>
      </c>
      <c r="I3" s="49" t="s">
        <v>633</v>
      </c>
      <c r="J3" s="49" t="s">
        <v>634</v>
      </c>
      <c r="K3" s="49" t="s">
        <v>635</v>
      </c>
      <c r="L3" s="51" t="s">
        <v>636</v>
      </c>
      <c r="M3" s="49" t="s">
        <v>637</v>
      </c>
      <c r="O3" s="53"/>
      <c r="P3" s="53"/>
      <c r="Q3" s="53"/>
      <c r="R3" s="53"/>
    </row>
    <row r="4" spans="1:18" ht="16.899999999999999" customHeight="1" x14ac:dyDescent="0.25">
      <c r="A4" s="34" t="s">
        <v>17</v>
      </c>
      <c r="B4" s="54">
        <v>3905</v>
      </c>
      <c r="C4" s="55">
        <v>53.7</v>
      </c>
      <c r="D4" s="55" t="s">
        <v>638</v>
      </c>
      <c r="E4" s="56">
        <v>17205</v>
      </c>
      <c r="F4" s="57">
        <v>441.8</v>
      </c>
      <c r="G4" s="55" t="s">
        <v>639</v>
      </c>
      <c r="H4" s="56">
        <v>42438</v>
      </c>
      <c r="I4" s="36">
        <v>1462.4</v>
      </c>
      <c r="J4" s="55" t="s">
        <v>640</v>
      </c>
      <c r="K4" s="56">
        <v>15224</v>
      </c>
      <c r="L4" s="57">
        <v>2305.6</v>
      </c>
      <c r="M4" s="55" t="s">
        <v>641</v>
      </c>
      <c r="N4" s="58"/>
      <c r="O4" s="59"/>
      <c r="P4" s="59"/>
      <c r="Q4" s="59"/>
      <c r="R4" s="59"/>
    </row>
    <row r="5" spans="1:18" x14ac:dyDescent="0.25">
      <c r="A5" s="60" t="s">
        <v>642</v>
      </c>
      <c r="B5" s="61">
        <v>219</v>
      </c>
      <c r="C5" s="41">
        <v>3</v>
      </c>
      <c r="D5" s="62" t="s">
        <v>643</v>
      </c>
      <c r="E5" s="11">
        <v>288</v>
      </c>
      <c r="F5" s="41">
        <v>7.4</v>
      </c>
      <c r="G5" s="62" t="s">
        <v>644</v>
      </c>
      <c r="H5" s="11">
        <v>534</v>
      </c>
      <c r="I5" s="62">
        <v>18.399999999999999</v>
      </c>
      <c r="J5" s="62" t="s">
        <v>645</v>
      </c>
      <c r="K5" s="11">
        <v>160</v>
      </c>
      <c r="L5" s="41">
        <v>24.2</v>
      </c>
      <c r="M5" s="62" t="s">
        <v>646</v>
      </c>
      <c r="O5" s="59"/>
      <c r="P5" s="59"/>
      <c r="Q5" s="59"/>
      <c r="R5" s="59"/>
    </row>
    <row r="6" spans="1:18" x14ac:dyDescent="0.25">
      <c r="A6" s="63" t="s">
        <v>127</v>
      </c>
      <c r="B6" s="61">
        <v>36</v>
      </c>
      <c r="C6" s="41">
        <v>0.5</v>
      </c>
      <c r="D6" s="62" t="s">
        <v>647</v>
      </c>
      <c r="E6" s="11">
        <v>173</v>
      </c>
      <c r="F6" s="41">
        <v>4.4000000000000004</v>
      </c>
      <c r="G6" s="62" t="s">
        <v>648</v>
      </c>
      <c r="H6" s="11">
        <v>384</v>
      </c>
      <c r="I6" s="62">
        <v>13.2</v>
      </c>
      <c r="J6" s="62" t="s">
        <v>649</v>
      </c>
      <c r="K6" s="11">
        <v>67</v>
      </c>
      <c r="L6" s="41">
        <v>10.1</v>
      </c>
      <c r="M6" s="62" t="s">
        <v>650</v>
      </c>
      <c r="O6" s="59"/>
      <c r="P6" s="59"/>
      <c r="Q6" s="59"/>
      <c r="R6" s="59"/>
    </row>
    <row r="7" spans="1:18" x14ac:dyDescent="0.25">
      <c r="A7" s="63" t="s">
        <v>137</v>
      </c>
      <c r="B7" s="61">
        <v>123</v>
      </c>
      <c r="C7" s="41">
        <v>1.7</v>
      </c>
      <c r="D7" s="62" t="s">
        <v>651</v>
      </c>
      <c r="E7" s="62">
        <v>71</v>
      </c>
      <c r="F7" s="41">
        <v>1.8</v>
      </c>
      <c r="G7" s="62" t="s">
        <v>652</v>
      </c>
      <c r="H7" s="11">
        <v>69</v>
      </c>
      <c r="I7" s="62">
        <v>2.4</v>
      </c>
      <c r="J7" s="62" t="s">
        <v>653</v>
      </c>
      <c r="K7" s="11">
        <v>9</v>
      </c>
      <c r="L7" s="41">
        <v>1.4</v>
      </c>
      <c r="M7" s="62" t="s">
        <v>654</v>
      </c>
      <c r="O7" s="59"/>
      <c r="P7" s="59"/>
      <c r="Q7" s="59"/>
      <c r="R7" s="59"/>
    </row>
    <row r="8" spans="1:18" x14ac:dyDescent="0.25">
      <c r="A8" s="64" t="s">
        <v>655</v>
      </c>
      <c r="B8" s="61">
        <v>302</v>
      </c>
      <c r="C8" s="41">
        <v>4.2</v>
      </c>
      <c r="D8" s="62" t="s">
        <v>656</v>
      </c>
      <c r="E8" s="11">
        <v>602</v>
      </c>
      <c r="F8" s="41">
        <v>15.5</v>
      </c>
      <c r="G8" s="62" t="s">
        <v>657</v>
      </c>
      <c r="H8" s="11">
        <v>862</v>
      </c>
      <c r="I8" s="62">
        <v>29.7</v>
      </c>
      <c r="J8" s="62" t="s">
        <v>658</v>
      </c>
      <c r="K8" s="11">
        <v>357</v>
      </c>
      <c r="L8" s="41">
        <v>54.1</v>
      </c>
      <c r="M8" s="62" t="s">
        <v>659</v>
      </c>
      <c r="O8" s="59"/>
      <c r="P8" s="59"/>
      <c r="Q8" s="59"/>
      <c r="R8" s="59"/>
    </row>
    <row r="9" spans="1:18" x14ac:dyDescent="0.25">
      <c r="A9" s="64" t="s">
        <v>157</v>
      </c>
      <c r="B9" s="61">
        <v>35</v>
      </c>
      <c r="C9" s="41">
        <v>0.5</v>
      </c>
      <c r="D9" s="62" t="s">
        <v>647</v>
      </c>
      <c r="E9" s="11">
        <v>200</v>
      </c>
      <c r="F9" s="41">
        <v>5.0999999999999996</v>
      </c>
      <c r="G9" s="62" t="s">
        <v>660</v>
      </c>
      <c r="H9" s="11">
        <v>279</v>
      </c>
      <c r="I9" s="62">
        <v>9.6</v>
      </c>
      <c r="J9" s="62" t="s">
        <v>661</v>
      </c>
      <c r="K9" s="11">
        <v>59</v>
      </c>
      <c r="L9" s="41">
        <v>8.9</v>
      </c>
      <c r="M9" s="62" t="s">
        <v>662</v>
      </c>
      <c r="O9" s="59"/>
      <c r="P9" s="59"/>
      <c r="Q9" s="59"/>
      <c r="R9" s="59"/>
    </row>
    <row r="10" spans="1:18" x14ac:dyDescent="0.25">
      <c r="A10" s="64" t="s">
        <v>167</v>
      </c>
      <c r="B10" s="61">
        <v>104</v>
      </c>
      <c r="C10" s="41">
        <v>1.4</v>
      </c>
      <c r="D10" s="62" t="s">
        <v>663</v>
      </c>
      <c r="E10" s="11">
        <v>166</v>
      </c>
      <c r="F10" s="41">
        <v>4.3</v>
      </c>
      <c r="G10" s="62" t="s">
        <v>664</v>
      </c>
      <c r="H10" s="11">
        <v>167</v>
      </c>
      <c r="I10" s="62">
        <v>5.8</v>
      </c>
      <c r="J10" s="62" t="s">
        <v>665</v>
      </c>
      <c r="K10" s="11">
        <v>49</v>
      </c>
      <c r="L10" s="41">
        <v>7.4</v>
      </c>
      <c r="M10" s="62" t="s">
        <v>666</v>
      </c>
      <c r="O10" s="59"/>
      <c r="P10" s="59"/>
      <c r="Q10" s="59"/>
      <c r="R10" s="59"/>
    </row>
    <row r="11" spans="1:18" x14ac:dyDescent="0.25">
      <c r="A11" s="37" t="s">
        <v>20</v>
      </c>
      <c r="B11" s="61">
        <v>509</v>
      </c>
      <c r="C11" s="41">
        <v>14.3</v>
      </c>
      <c r="D11" s="62" t="s">
        <v>667</v>
      </c>
      <c r="E11" s="65">
        <v>3692</v>
      </c>
      <c r="F11" s="41">
        <v>186.3</v>
      </c>
      <c r="G11" s="62" t="s">
        <v>668</v>
      </c>
      <c r="H11" s="65">
        <v>5048</v>
      </c>
      <c r="I11" s="41">
        <v>332.4</v>
      </c>
      <c r="J11" s="62" t="s">
        <v>669</v>
      </c>
      <c r="K11" s="65">
        <v>1439</v>
      </c>
      <c r="L11" s="41">
        <v>364.9</v>
      </c>
      <c r="M11" s="62" t="s">
        <v>670</v>
      </c>
      <c r="N11" s="10"/>
      <c r="O11" s="59"/>
      <c r="P11" s="59"/>
      <c r="Q11" s="59"/>
      <c r="R11" s="59"/>
    </row>
    <row r="12" spans="1:18" x14ac:dyDescent="0.25">
      <c r="A12" s="37" t="s">
        <v>21</v>
      </c>
      <c r="B12" s="61">
        <v>158</v>
      </c>
      <c r="C12" s="41">
        <v>4.4000000000000004</v>
      </c>
      <c r="D12" s="62" t="s">
        <v>648</v>
      </c>
      <c r="E12" s="11">
        <v>272</v>
      </c>
      <c r="F12" s="41">
        <v>13.7</v>
      </c>
      <c r="G12" s="62" t="s">
        <v>671</v>
      </c>
      <c r="H12" s="11">
        <v>147</v>
      </c>
      <c r="I12" s="62">
        <v>9.6999999999999993</v>
      </c>
      <c r="J12" s="62" t="s">
        <v>672</v>
      </c>
      <c r="K12" s="11">
        <v>27</v>
      </c>
      <c r="L12" s="41">
        <v>6.8</v>
      </c>
      <c r="M12" s="62" t="s">
        <v>673</v>
      </c>
      <c r="O12" s="59"/>
      <c r="P12" s="59"/>
      <c r="Q12" s="59"/>
      <c r="R12" s="59"/>
    </row>
    <row r="13" spans="1:18" x14ac:dyDescent="0.25">
      <c r="A13" s="37" t="s">
        <v>34</v>
      </c>
      <c r="B13" s="61">
        <v>102</v>
      </c>
      <c r="C13" s="41">
        <v>2.9</v>
      </c>
      <c r="D13" s="62" t="s">
        <v>674</v>
      </c>
      <c r="E13" s="11">
        <v>410</v>
      </c>
      <c r="F13" s="41">
        <v>20.7</v>
      </c>
      <c r="G13" s="62" t="s">
        <v>675</v>
      </c>
      <c r="H13" s="11">
        <v>582</v>
      </c>
      <c r="I13" s="62">
        <v>38.299999999999997</v>
      </c>
      <c r="J13" s="62" t="s">
        <v>676</v>
      </c>
      <c r="K13" s="11">
        <v>182</v>
      </c>
      <c r="L13" s="41">
        <v>46.2</v>
      </c>
      <c r="M13" s="62" t="s">
        <v>677</v>
      </c>
      <c r="O13" s="59"/>
      <c r="P13" s="59"/>
      <c r="Q13" s="59"/>
      <c r="R13" s="59"/>
    </row>
    <row r="14" spans="1:18" x14ac:dyDescent="0.25">
      <c r="A14" s="37" t="s">
        <v>36</v>
      </c>
      <c r="B14" s="62" t="s">
        <v>79</v>
      </c>
      <c r="C14" s="41" t="s">
        <v>79</v>
      </c>
      <c r="D14" s="62" t="s">
        <v>79</v>
      </c>
      <c r="E14" s="65" t="s">
        <v>678</v>
      </c>
      <c r="F14" s="41">
        <v>56.2</v>
      </c>
      <c r="G14" s="62" t="s">
        <v>679</v>
      </c>
      <c r="H14" s="65">
        <v>5268</v>
      </c>
      <c r="I14" s="62">
        <v>380.8</v>
      </c>
      <c r="J14" s="62" t="s">
        <v>680</v>
      </c>
      <c r="K14" s="65">
        <v>1171</v>
      </c>
      <c r="L14" s="41">
        <v>440.3</v>
      </c>
      <c r="M14" s="62" t="s">
        <v>681</v>
      </c>
      <c r="O14" s="59"/>
      <c r="P14" s="59"/>
      <c r="Q14" s="59"/>
      <c r="R14" s="59"/>
    </row>
    <row r="15" spans="1:18" x14ac:dyDescent="0.25">
      <c r="A15" s="37" t="s">
        <v>38</v>
      </c>
      <c r="B15" s="61">
        <v>308</v>
      </c>
      <c r="C15" s="41">
        <v>8.3000000000000007</v>
      </c>
      <c r="D15" s="62" t="s">
        <v>682</v>
      </c>
      <c r="E15" s="11">
        <v>120</v>
      </c>
      <c r="F15" s="41">
        <v>6.3</v>
      </c>
      <c r="G15" s="62" t="s">
        <v>683</v>
      </c>
      <c r="H15" s="11" t="s">
        <v>684</v>
      </c>
      <c r="I15" s="62">
        <v>1.4</v>
      </c>
      <c r="J15" s="62" t="s">
        <v>685</v>
      </c>
      <c r="K15" s="62" t="s">
        <v>79</v>
      </c>
      <c r="L15" s="41" t="s">
        <v>79</v>
      </c>
      <c r="M15" s="62" t="s">
        <v>686</v>
      </c>
      <c r="O15" s="59"/>
      <c r="P15" s="59"/>
      <c r="Q15" s="59"/>
      <c r="R15" s="59"/>
    </row>
    <row r="16" spans="1:18" x14ac:dyDescent="0.25">
      <c r="A16" s="37" t="s">
        <v>40</v>
      </c>
      <c r="B16" s="61">
        <v>77</v>
      </c>
      <c r="C16" s="41">
        <v>2.2000000000000002</v>
      </c>
      <c r="D16" s="62" t="s">
        <v>687</v>
      </c>
      <c r="E16" s="65">
        <v>925</v>
      </c>
      <c r="F16" s="41">
        <v>46.7</v>
      </c>
      <c r="G16" s="62" t="s">
        <v>688</v>
      </c>
      <c r="H16" s="65">
        <v>1684</v>
      </c>
      <c r="I16" s="62">
        <v>110.9</v>
      </c>
      <c r="J16" s="62" t="s">
        <v>689</v>
      </c>
      <c r="K16" s="11">
        <v>243</v>
      </c>
      <c r="L16" s="41">
        <v>61.6</v>
      </c>
      <c r="M16" s="62" t="s">
        <v>690</v>
      </c>
      <c r="O16" s="59"/>
      <c r="P16" s="59"/>
      <c r="Q16" s="59"/>
      <c r="R16" s="59"/>
    </row>
    <row r="17" spans="1:18" x14ac:dyDescent="0.25">
      <c r="A17" s="66" t="s">
        <v>194</v>
      </c>
      <c r="B17" s="61">
        <v>55</v>
      </c>
      <c r="C17" s="41">
        <v>1.5</v>
      </c>
      <c r="D17" s="62" t="s">
        <v>691</v>
      </c>
      <c r="E17" s="11">
        <v>826</v>
      </c>
      <c r="F17" s="41">
        <v>41.7</v>
      </c>
      <c r="G17" s="62" t="s">
        <v>692</v>
      </c>
      <c r="H17" s="65">
        <v>1545</v>
      </c>
      <c r="I17" s="62">
        <v>101.7</v>
      </c>
      <c r="J17" s="62" t="s">
        <v>693</v>
      </c>
      <c r="K17" s="11">
        <v>208</v>
      </c>
      <c r="L17" s="41">
        <v>52.7</v>
      </c>
      <c r="M17" s="62" t="s">
        <v>694</v>
      </c>
      <c r="O17" s="59"/>
      <c r="P17" s="59"/>
      <c r="Q17" s="59"/>
      <c r="R17" s="59"/>
    </row>
    <row r="18" spans="1:18" x14ac:dyDescent="0.25">
      <c r="A18" s="66" t="s">
        <v>198</v>
      </c>
      <c r="B18" s="62">
        <v>12</v>
      </c>
      <c r="C18" s="41">
        <v>0.3</v>
      </c>
      <c r="D18" s="62" t="s">
        <v>695</v>
      </c>
      <c r="E18" s="11">
        <v>39</v>
      </c>
      <c r="F18" s="41">
        <v>2</v>
      </c>
      <c r="G18" s="62" t="s">
        <v>696</v>
      </c>
      <c r="H18" s="11" t="s">
        <v>697</v>
      </c>
      <c r="I18" s="62">
        <v>2</v>
      </c>
      <c r="J18" s="62" t="s">
        <v>698</v>
      </c>
      <c r="K18" s="62" t="s">
        <v>79</v>
      </c>
      <c r="L18" s="41" t="s">
        <v>79</v>
      </c>
      <c r="M18" s="62" t="s">
        <v>79</v>
      </c>
      <c r="O18" s="59"/>
      <c r="P18" s="59"/>
      <c r="Q18" s="59"/>
      <c r="R18" s="59"/>
    </row>
    <row r="19" spans="1:18" x14ac:dyDescent="0.25">
      <c r="A19" s="37" t="s">
        <v>52</v>
      </c>
      <c r="B19" s="61">
        <v>198</v>
      </c>
      <c r="C19" s="41">
        <v>2.7</v>
      </c>
      <c r="D19" s="62" t="s">
        <v>699</v>
      </c>
      <c r="E19" s="65">
        <v>1666</v>
      </c>
      <c r="F19" s="41">
        <v>42.8</v>
      </c>
      <c r="G19" s="62" t="s">
        <v>700</v>
      </c>
      <c r="H19" s="65">
        <v>4015</v>
      </c>
      <c r="I19" s="62">
        <v>138.4</v>
      </c>
      <c r="J19" s="62" t="s">
        <v>701</v>
      </c>
      <c r="K19" s="65">
        <v>2125</v>
      </c>
      <c r="L19" s="41">
        <v>321.8</v>
      </c>
      <c r="M19" s="62" t="s">
        <v>702</v>
      </c>
      <c r="O19" s="59"/>
      <c r="P19" s="59"/>
      <c r="Q19" s="59"/>
      <c r="R19" s="59"/>
    </row>
    <row r="20" spans="1:18" x14ac:dyDescent="0.25">
      <c r="A20" s="64" t="s">
        <v>703</v>
      </c>
      <c r="B20" s="61">
        <v>106</v>
      </c>
      <c r="C20" s="41">
        <v>1.5</v>
      </c>
      <c r="D20" s="62" t="s">
        <v>704</v>
      </c>
      <c r="E20" s="11">
        <v>953</v>
      </c>
      <c r="F20" s="41">
        <v>24.5</v>
      </c>
      <c r="G20" s="62" t="s">
        <v>705</v>
      </c>
      <c r="H20" s="65">
        <v>2707</v>
      </c>
      <c r="I20" s="62">
        <v>93.3</v>
      </c>
      <c r="J20" s="62" t="s">
        <v>706</v>
      </c>
      <c r="K20" s="65">
        <v>1598</v>
      </c>
      <c r="L20" s="41">
        <v>242</v>
      </c>
      <c r="M20" s="62" t="s">
        <v>707</v>
      </c>
      <c r="O20" s="59"/>
      <c r="P20" s="59"/>
      <c r="Q20" s="59"/>
      <c r="R20" s="59"/>
    </row>
    <row r="21" spans="1:18" x14ac:dyDescent="0.25">
      <c r="A21" s="67" t="s">
        <v>221</v>
      </c>
      <c r="B21" s="61">
        <v>57</v>
      </c>
      <c r="C21" s="41">
        <v>0.8</v>
      </c>
      <c r="D21" s="62" t="s">
        <v>708</v>
      </c>
      <c r="E21" s="11">
        <v>487</v>
      </c>
      <c r="F21" s="41">
        <v>12.5</v>
      </c>
      <c r="G21" s="62" t="s">
        <v>709</v>
      </c>
      <c r="H21" s="65">
        <v>993</v>
      </c>
      <c r="I21" s="62">
        <v>34.200000000000003</v>
      </c>
      <c r="J21" s="62" t="s">
        <v>710</v>
      </c>
      <c r="K21" s="11">
        <v>422</v>
      </c>
      <c r="L21" s="41">
        <v>63.9</v>
      </c>
      <c r="M21" s="62" t="s">
        <v>711</v>
      </c>
      <c r="O21" s="59"/>
      <c r="P21" s="59"/>
      <c r="Q21" s="59"/>
      <c r="R21" s="59"/>
    </row>
    <row r="22" spans="1:18" x14ac:dyDescent="0.25">
      <c r="A22" s="67" t="s">
        <v>712</v>
      </c>
      <c r="B22" s="61">
        <v>44</v>
      </c>
      <c r="C22" s="41">
        <v>0.6</v>
      </c>
      <c r="D22" s="62" t="s">
        <v>713</v>
      </c>
      <c r="E22" s="11">
        <v>421</v>
      </c>
      <c r="F22" s="41">
        <v>10.8</v>
      </c>
      <c r="G22" s="62" t="s">
        <v>714</v>
      </c>
      <c r="H22" s="65">
        <v>1603</v>
      </c>
      <c r="I22" s="62">
        <v>55.2</v>
      </c>
      <c r="J22" s="62" t="s">
        <v>715</v>
      </c>
      <c r="K22" s="65">
        <v>1010</v>
      </c>
      <c r="L22" s="41">
        <v>153</v>
      </c>
      <c r="M22" s="62" t="s">
        <v>716</v>
      </c>
      <c r="O22" s="59"/>
      <c r="P22" s="59"/>
      <c r="Q22" s="59"/>
      <c r="R22" s="59"/>
    </row>
    <row r="23" spans="1:18" ht="15" customHeight="1" x14ac:dyDescent="0.25">
      <c r="A23" s="64" t="s">
        <v>241</v>
      </c>
      <c r="B23" s="61">
        <v>92</v>
      </c>
      <c r="C23" s="41">
        <v>1.3</v>
      </c>
      <c r="D23" s="62" t="s">
        <v>717</v>
      </c>
      <c r="E23" s="11">
        <v>712</v>
      </c>
      <c r="F23" s="41">
        <v>18.3</v>
      </c>
      <c r="G23" s="62" t="s">
        <v>718</v>
      </c>
      <c r="H23" s="65">
        <v>1303</v>
      </c>
      <c r="I23" s="62">
        <v>44.9</v>
      </c>
      <c r="J23" s="62" t="s">
        <v>719</v>
      </c>
      <c r="K23" s="11">
        <v>517</v>
      </c>
      <c r="L23" s="41">
        <v>78.3</v>
      </c>
      <c r="M23" s="62" t="s">
        <v>720</v>
      </c>
      <c r="O23" s="59"/>
      <c r="P23" s="59"/>
      <c r="Q23" s="59"/>
      <c r="R23" s="59"/>
    </row>
    <row r="24" spans="1:18" ht="15" customHeight="1" x14ac:dyDescent="0.25">
      <c r="A24" s="63" t="s">
        <v>251</v>
      </c>
      <c r="B24" s="61">
        <v>18</v>
      </c>
      <c r="C24" s="41">
        <v>0.2</v>
      </c>
      <c r="D24" s="62" t="s">
        <v>721</v>
      </c>
      <c r="E24" s="11">
        <v>170</v>
      </c>
      <c r="F24" s="41">
        <v>4.4000000000000004</v>
      </c>
      <c r="G24" s="62" t="s">
        <v>722</v>
      </c>
      <c r="H24" s="11">
        <v>352</v>
      </c>
      <c r="I24" s="62">
        <v>12.1</v>
      </c>
      <c r="J24" s="62" t="s">
        <v>723</v>
      </c>
      <c r="K24" s="11">
        <v>150</v>
      </c>
      <c r="L24" s="41">
        <v>22.7</v>
      </c>
      <c r="M24" s="62" t="s">
        <v>724</v>
      </c>
      <c r="O24" s="59"/>
      <c r="P24" s="59"/>
      <c r="Q24" s="59"/>
      <c r="R24" s="59"/>
    </row>
    <row r="25" spans="1:18" x14ac:dyDescent="0.25">
      <c r="A25" s="63" t="s">
        <v>260</v>
      </c>
      <c r="B25" s="61">
        <v>74</v>
      </c>
      <c r="C25" s="41">
        <v>1</v>
      </c>
      <c r="D25" s="62" t="s">
        <v>725</v>
      </c>
      <c r="E25" s="11">
        <v>542</v>
      </c>
      <c r="F25" s="41">
        <v>13.9</v>
      </c>
      <c r="G25" s="62" t="s">
        <v>726</v>
      </c>
      <c r="H25" s="65">
        <v>951</v>
      </c>
      <c r="I25" s="62">
        <v>32.799999999999997</v>
      </c>
      <c r="J25" s="62" t="s">
        <v>727</v>
      </c>
      <c r="K25" s="11">
        <v>367</v>
      </c>
      <c r="L25" s="41">
        <v>55.6</v>
      </c>
      <c r="M25" s="62" t="s">
        <v>728</v>
      </c>
      <c r="O25" s="59"/>
      <c r="P25" s="59"/>
      <c r="Q25" s="59"/>
      <c r="R25" s="59"/>
    </row>
    <row r="26" spans="1:18" x14ac:dyDescent="0.25">
      <c r="A26" s="37" t="s">
        <v>23</v>
      </c>
      <c r="B26" s="61">
        <v>9</v>
      </c>
      <c r="C26" s="41">
        <v>0.1</v>
      </c>
      <c r="D26" s="62" t="s">
        <v>729</v>
      </c>
      <c r="E26" s="11">
        <v>156</v>
      </c>
      <c r="F26" s="41">
        <v>4</v>
      </c>
      <c r="G26" s="62" t="s">
        <v>730</v>
      </c>
      <c r="H26" s="11">
        <v>576</v>
      </c>
      <c r="I26" s="62">
        <v>19.8</v>
      </c>
      <c r="J26" s="62" t="s">
        <v>731</v>
      </c>
      <c r="K26" s="11">
        <v>192</v>
      </c>
      <c r="L26" s="41">
        <v>29.1</v>
      </c>
      <c r="M26" s="62" t="s">
        <v>732</v>
      </c>
      <c r="O26" s="59"/>
      <c r="P26" s="59"/>
      <c r="Q26" s="59"/>
      <c r="R26" s="59"/>
    </row>
    <row r="27" spans="1:18" x14ac:dyDescent="0.25">
      <c r="A27" s="64" t="s">
        <v>275</v>
      </c>
      <c r="B27" s="62" t="s">
        <v>79</v>
      </c>
      <c r="C27" s="41" t="s">
        <v>79</v>
      </c>
      <c r="D27" s="62" t="s">
        <v>79</v>
      </c>
      <c r="E27" s="11" t="s">
        <v>733</v>
      </c>
      <c r="F27" s="41">
        <v>2.4</v>
      </c>
      <c r="G27" s="62" t="s">
        <v>734</v>
      </c>
      <c r="H27" s="11">
        <v>327</v>
      </c>
      <c r="I27" s="41">
        <v>11.3</v>
      </c>
      <c r="J27" s="62" t="s">
        <v>735</v>
      </c>
      <c r="K27" s="11">
        <v>101</v>
      </c>
      <c r="L27" s="41">
        <v>15.3</v>
      </c>
      <c r="M27" s="62" t="s">
        <v>736</v>
      </c>
      <c r="O27" s="59"/>
      <c r="P27" s="59"/>
      <c r="Q27" s="59"/>
      <c r="R27" s="59"/>
    </row>
    <row r="28" spans="1:18" x14ac:dyDescent="0.25">
      <c r="A28" s="64" t="s">
        <v>283</v>
      </c>
      <c r="B28" s="62" t="s">
        <v>79</v>
      </c>
      <c r="C28" s="41" t="s">
        <v>79</v>
      </c>
      <c r="D28" s="62" t="s">
        <v>79</v>
      </c>
      <c r="E28" s="11" t="s">
        <v>737</v>
      </c>
      <c r="F28" s="41">
        <v>1.2</v>
      </c>
      <c r="G28" s="62" t="s">
        <v>738</v>
      </c>
      <c r="H28" s="11">
        <v>179</v>
      </c>
      <c r="I28" s="62">
        <v>6.2</v>
      </c>
      <c r="J28" s="62" t="s">
        <v>739</v>
      </c>
      <c r="K28" s="11">
        <v>57</v>
      </c>
      <c r="L28" s="41">
        <v>8.6</v>
      </c>
      <c r="M28" s="62" t="s">
        <v>740</v>
      </c>
      <c r="O28" s="59"/>
      <c r="P28" s="59"/>
      <c r="Q28" s="59"/>
      <c r="R28" s="59"/>
    </row>
    <row r="29" spans="1:18" x14ac:dyDescent="0.25">
      <c r="A29" s="68" t="s">
        <v>28</v>
      </c>
      <c r="B29" s="61">
        <v>22</v>
      </c>
      <c r="C29" s="41">
        <v>0.3</v>
      </c>
      <c r="D29" s="62" t="s">
        <v>741</v>
      </c>
      <c r="E29" s="11">
        <v>211</v>
      </c>
      <c r="F29" s="41">
        <v>5.4</v>
      </c>
      <c r="G29" s="62" t="s">
        <v>742</v>
      </c>
      <c r="H29" s="11">
        <v>816</v>
      </c>
      <c r="I29" s="62">
        <v>28.1</v>
      </c>
      <c r="J29" s="62" t="s">
        <v>743</v>
      </c>
      <c r="K29" s="11">
        <v>297</v>
      </c>
      <c r="L29" s="41">
        <v>45</v>
      </c>
      <c r="M29" s="62" t="s">
        <v>744</v>
      </c>
      <c r="O29" s="59"/>
      <c r="P29" s="59"/>
      <c r="Q29" s="59"/>
      <c r="R29" s="59"/>
    </row>
    <row r="30" spans="1:18" x14ac:dyDescent="0.25">
      <c r="A30" s="37" t="s">
        <v>35</v>
      </c>
      <c r="B30" s="61">
        <v>24</v>
      </c>
      <c r="C30" s="41">
        <v>0.3</v>
      </c>
      <c r="D30" s="62" t="s">
        <v>741</v>
      </c>
      <c r="E30" s="11">
        <v>413</v>
      </c>
      <c r="F30" s="41">
        <v>10.6</v>
      </c>
      <c r="G30" s="62" t="s">
        <v>745</v>
      </c>
      <c r="H30" s="65">
        <v>1331</v>
      </c>
      <c r="I30" s="62">
        <v>45.9</v>
      </c>
      <c r="J30" s="62" t="s">
        <v>746</v>
      </c>
      <c r="K30" s="11">
        <v>579</v>
      </c>
      <c r="L30" s="41">
        <v>87.7</v>
      </c>
      <c r="M30" s="62" t="s">
        <v>747</v>
      </c>
      <c r="O30" s="59"/>
      <c r="P30" s="59"/>
      <c r="Q30" s="59"/>
      <c r="R30" s="59"/>
    </row>
    <row r="31" spans="1:18" x14ac:dyDescent="0.25">
      <c r="A31" s="37" t="s">
        <v>37</v>
      </c>
      <c r="B31" s="61">
        <v>28</v>
      </c>
      <c r="C31" s="41">
        <v>0.4</v>
      </c>
      <c r="D31" s="62" t="s">
        <v>748</v>
      </c>
      <c r="E31" s="11">
        <v>313</v>
      </c>
      <c r="F31" s="41">
        <v>8</v>
      </c>
      <c r="G31" s="62" t="s">
        <v>749</v>
      </c>
      <c r="H31" s="11">
        <v>810</v>
      </c>
      <c r="I31" s="62">
        <v>27.9</v>
      </c>
      <c r="J31" s="62" t="s">
        <v>750</v>
      </c>
      <c r="K31" s="11">
        <v>405</v>
      </c>
      <c r="L31" s="41">
        <v>61.3</v>
      </c>
      <c r="M31" s="62" t="s">
        <v>751</v>
      </c>
      <c r="O31" s="59"/>
      <c r="P31" s="59"/>
      <c r="Q31" s="59"/>
      <c r="R31" s="59"/>
    </row>
    <row r="32" spans="1:18" x14ac:dyDescent="0.25">
      <c r="A32" s="37" t="s">
        <v>26</v>
      </c>
      <c r="B32" s="62" t="s">
        <v>79</v>
      </c>
      <c r="C32" s="41" t="s">
        <v>79</v>
      </c>
      <c r="D32" s="62" t="s">
        <v>79</v>
      </c>
      <c r="E32" s="11" t="s">
        <v>752</v>
      </c>
      <c r="F32" s="41">
        <v>2.1</v>
      </c>
      <c r="G32" s="62" t="s">
        <v>753</v>
      </c>
      <c r="H32" s="11">
        <v>249</v>
      </c>
      <c r="I32" s="62">
        <v>8.6</v>
      </c>
      <c r="J32" s="62" t="s">
        <v>754</v>
      </c>
      <c r="K32" s="11">
        <v>61</v>
      </c>
      <c r="L32" s="41">
        <v>9.1999999999999993</v>
      </c>
      <c r="M32" s="62" t="s">
        <v>755</v>
      </c>
      <c r="O32" s="59"/>
      <c r="P32" s="59"/>
      <c r="Q32" s="59"/>
      <c r="R32" s="59"/>
    </row>
    <row r="33" spans="1:18" x14ac:dyDescent="0.25">
      <c r="A33" s="37" t="s">
        <v>33</v>
      </c>
      <c r="B33" s="61">
        <v>55</v>
      </c>
      <c r="C33" s="41">
        <v>0.8</v>
      </c>
      <c r="D33" s="62" t="s">
        <v>708</v>
      </c>
      <c r="E33" s="11">
        <v>541</v>
      </c>
      <c r="F33" s="41">
        <v>13.9</v>
      </c>
      <c r="G33" s="62" t="s">
        <v>756</v>
      </c>
      <c r="H33" s="65">
        <v>1073</v>
      </c>
      <c r="I33" s="62">
        <v>37</v>
      </c>
      <c r="J33" s="62" t="s">
        <v>757</v>
      </c>
      <c r="K33" s="11">
        <v>245</v>
      </c>
      <c r="L33" s="41">
        <v>37.1</v>
      </c>
      <c r="M33" s="62" t="s">
        <v>758</v>
      </c>
      <c r="O33" s="59"/>
      <c r="P33" s="59"/>
      <c r="Q33" s="59"/>
      <c r="R33" s="59"/>
    </row>
    <row r="34" spans="1:18" x14ac:dyDescent="0.25">
      <c r="A34" s="66" t="s">
        <v>342</v>
      </c>
      <c r="B34" s="62" t="s">
        <v>79</v>
      </c>
      <c r="C34" s="41" t="s">
        <v>79</v>
      </c>
      <c r="D34" s="62" t="s">
        <v>79</v>
      </c>
      <c r="E34" s="11" t="s">
        <v>759</v>
      </c>
      <c r="F34" s="41">
        <v>0.5</v>
      </c>
      <c r="G34" s="62" t="s">
        <v>760</v>
      </c>
      <c r="H34" s="11">
        <v>72</v>
      </c>
      <c r="I34" s="62">
        <v>2.5</v>
      </c>
      <c r="J34" s="62" t="s">
        <v>761</v>
      </c>
      <c r="K34" s="11">
        <v>11</v>
      </c>
      <c r="L34" s="41">
        <v>1.7</v>
      </c>
      <c r="M34" s="62" t="s">
        <v>762</v>
      </c>
      <c r="O34" s="59"/>
      <c r="P34" s="59"/>
      <c r="Q34" s="59"/>
      <c r="R34" s="59"/>
    </row>
    <row r="35" spans="1:18" x14ac:dyDescent="0.25">
      <c r="A35" s="64" t="s">
        <v>334</v>
      </c>
      <c r="B35" s="62">
        <v>31</v>
      </c>
      <c r="C35" s="41">
        <v>0.4</v>
      </c>
      <c r="D35" s="62" t="s">
        <v>748</v>
      </c>
      <c r="E35" s="11">
        <v>202</v>
      </c>
      <c r="F35" s="41">
        <v>5.2</v>
      </c>
      <c r="G35" s="62" t="s">
        <v>763</v>
      </c>
      <c r="H35" s="11">
        <v>481</v>
      </c>
      <c r="I35" s="62">
        <v>16.600000000000001</v>
      </c>
      <c r="J35" s="62" t="s">
        <v>764</v>
      </c>
      <c r="K35" s="11">
        <v>162</v>
      </c>
      <c r="L35" s="41">
        <v>24.5</v>
      </c>
      <c r="M35" s="62" t="s">
        <v>765</v>
      </c>
      <c r="O35" s="59"/>
      <c r="P35" s="59"/>
      <c r="Q35" s="59"/>
      <c r="R35" s="59"/>
    </row>
    <row r="36" spans="1:18" x14ac:dyDescent="0.25">
      <c r="A36" s="64" t="s">
        <v>350</v>
      </c>
      <c r="B36" s="61">
        <v>16</v>
      </c>
      <c r="C36" s="41">
        <v>0.2</v>
      </c>
      <c r="D36" s="62" t="s">
        <v>721</v>
      </c>
      <c r="E36" s="11">
        <v>51</v>
      </c>
      <c r="F36" s="41">
        <v>1.3</v>
      </c>
      <c r="G36" s="62" t="s">
        <v>766</v>
      </c>
      <c r="H36" s="11">
        <v>42</v>
      </c>
      <c r="I36" s="62">
        <v>1.4</v>
      </c>
      <c r="J36" s="62" t="s">
        <v>767</v>
      </c>
      <c r="K36" s="11">
        <v>7</v>
      </c>
      <c r="L36" s="41">
        <v>1.1000000000000001</v>
      </c>
      <c r="M36" s="62" t="s">
        <v>768</v>
      </c>
      <c r="O36" s="59"/>
      <c r="P36" s="59"/>
      <c r="Q36" s="59"/>
      <c r="R36" s="59"/>
    </row>
    <row r="37" spans="1:18" x14ac:dyDescent="0.25">
      <c r="A37" s="64" t="s">
        <v>357</v>
      </c>
      <c r="B37" s="62" t="s">
        <v>79</v>
      </c>
      <c r="C37" s="41" t="s">
        <v>79</v>
      </c>
      <c r="D37" s="62" t="s">
        <v>79</v>
      </c>
      <c r="E37" s="11" t="s">
        <v>769</v>
      </c>
      <c r="F37" s="41">
        <v>6.4</v>
      </c>
      <c r="G37" s="62" t="s">
        <v>770</v>
      </c>
      <c r="H37" s="11">
        <v>439</v>
      </c>
      <c r="I37" s="62">
        <v>15.1</v>
      </c>
      <c r="J37" s="62" t="s">
        <v>771</v>
      </c>
      <c r="K37" s="11">
        <v>54</v>
      </c>
      <c r="L37" s="41">
        <v>8.1999999999999993</v>
      </c>
      <c r="M37" s="62" t="s">
        <v>772</v>
      </c>
      <c r="O37" s="59"/>
      <c r="P37" s="59"/>
      <c r="Q37" s="59"/>
      <c r="R37" s="59"/>
    </row>
    <row r="38" spans="1:18" x14ac:dyDescent="0.25">
      <c r="A38" s="37" t="s">
        <v>39</v>
      </c>
      <c r="B38" s="61">
        <v>571</v>
      </c>
      <c r="C38" s="41">
        <v>7.9</v>
      </c>
      <c r="D38" s="62" t="s">
        <v>773</v>
      </c>
      <c r="E38" s="65">
        <v>1040</v>
      </c>
      <c r="F38" s="41">
        <v>26.7</v>
      </c>
      <c r="G38" s="62" t="s">
        <v>774</v>
      </c>
      <c r="H38" s="11">
        <v>707</v>
      </c>
      <c r="I38" s="62">
        <v>24.4</v>
      </c>
      <c r="J38" s="62" t="s">
        <v>775</v>
      </c>
      <c r="K38" s="11">
        <v>88</v>
      </c>
      <c r="L38" s="41">
        <v>13.3</v>
      </c>
      <c r="M38" s="62" t="s">
        <v>776</v>
      </c>
      <c r="O38" s="59"/>
      <c r="P38" s="59"/>
      <c r="Q38" s="59"/>
      <c r="R38" s="59"/>
    </row>
    <row r="39" spans="1:18" x14ac:dyDescent="0.25">
      <c r="A39" s="64" t="s">
        <v>374</v>
      </c>
      <c r="B39" s="62" t="s">
        <v>79</v>
      </c>
      <c r="C39" s="41" t="s">
        <v>79</v>
      </c>
      <c r="D39" s="62" t="s">
        <v>79</v>
      </c>
      <c r="E39" s="62">
        <v>10</v>
      </c>
      <c r="F39" s="41">
        <v>0.3</v>
      </c>
      <c r="G39" s="62" t="s">
        <v>777</v>
      </c>
      <c r="H39" s="11" t="s">
        <v>79</v>
      </c>
      <c r="I39" s="62" t="s">
        <v>79</v>
      </c>
      <c r="J39" s="62" t="s">
        <v>79</v>
      </c>
      <c r="K39" s="62">
        <v>7</v>
      </c>
      <c r="L39" s="41">
        <v>1.1000000000000001</v>
      </c>
      <c r="M39" s="62" t="s">
        <v>768</v>
      </c>
      <c r="O39" s="59"/>
      <c r="P39" s="59"/>
      <c r="Q39" s="59"/>
      <c r="R39" s="59"/>
    </row>
    <row r="40" spans="1:18" x14ac:dyDescent="0.25">
      <c r="A40" s="64" t="s">
        <v>381</v>
      </c>
      <c r="B40" s="61">
        <v>11</v>
      </c>
      <c r="C40" s="41">
        <v>0.2</v>
      </c>
      <c r="D40" s="62" t="s">
        <v>778</v>
      </c>
      <c r="E40" s="11">
        <v>37</v>
      </c>
      <c r="F40" s="41">
        <v>1</v>
      </c>
      <c r="G40" s="62" t="s">
        <v>779</v>
      </c>
      <c r="H40" s="11">
        <v>27</v>
      </c>
      <c r="I40" s="62">
        <v>0.9</v>
      </c>
      <c r="J40" s="62" t="s">
        <v>780</v>
      </c>
      <c r="K40" s="11">
        <v>8</v>
      </c>
      <c r="L40" s="41">
        <v>1.2</v>
      </c>
      <c r="M40" s="62" t="s">
        <v>781</v>
      </c>
      <c r="O40" s="59"/>
      <c r="P40" s="59"/>
      <c r="Q40" s="59"/>
      <c r="R40" s="59"/>
    </row>
    <row r="41" spans="1:18" x14ac:dyDescent="0.25">
      <c r="A41" s="64" t="s">
        <v>387</v>
      </c>
      <c r="B41" s="62" t="s">
        <v>79</v>
      </c>
      <c r="C41" s="41" t="s">
        <v>79</v>
      </c>
      <c r="D41" s="62" t="s">
        <v>79</v>
      </c>
      <c r="E41" s="11">
        <v>11</v>
      </c>
      <c r="F41" s="41">
        <v>0.3</v>
      </c>
      <c r="G41" s="62" t="s">
        <v>777</v>
      </c>
      <c r="H41" s="11">
        <v>11</v>
      </c>
      <c r="I41" s="62">
        <v>0.4</v>
      </c>
      <c r="J41" s="62" t="s">
        <v>782</v>
      </c>
      <c r="K41" s="62" t="s">
        <v>79</v>
      </c>
      <c r="L41" s="41" t="s">
        <v>79</v>
      </c>
      <c r="M41" s="62" t="s">
        <v>79</v>
      </c>
      <c r="O41" s="59"/>
      <c r="P41" s="59"/>
      <c r="Q41" s="59"/>
      <c r="R41" s="59"/>
    </row>
    <row r="42" spans="1:18" x14ac:dyDescent="0.25">
      <c r="A42" s="64" t="s">
        <v>391</v>
      </c>
      <c r="B42" s="61">
        <v>542</v>
      </c>
      <c r="C42" s="41">
        <v>7.5</v>
      </c>
      <c r="D42" s="62" t="s">
        <v>783</v>
      </c>
      <c r="E42" s="65">
        <v>965</v>
      </c>
      <c r="F42" s="41">
        <v>24.8</v>
      </c>
      <c r="G42" s="62" t="s">
        <v>784</v>
      </c>
      <c r="H42" s="11">
        <v>638</v>
      </c>
      <c r="I42" s="62">
        <v>22</v>
      </c>
      <c r="J42" s="62" t="s">
        <v>785</v>
      </c>
      <c r="K42" s="11">
        <v>55</v>
      </c>
      <c r="L42" s="41">
        <v>8.3000000000000007</v>
      </c>
      <c r="M42" s="62" t="s">
        <v>786</v>
      </c>
      <c r="O42" s="59"/>
      <c r="P42" s="59"/>
      <c r="Q42" s="59"/>
      <c r="R42" s="59"/>
    </row>
    <row r="43" spans="1:18" x14ac:dyDescent="0.25">
      <c r="A43" s="37" t="s">
        <v>787</v>
      </c>
      <c r="B43" s="61">
        <v>272</v>
      </c>
      <c r="C43" s="41">
        <v>3.7</v>
      </c>
      <c r="D43" s="62" t="s">
        <v>788</v>
      </c>
      <c r="E43" s="11">
        <v>406</v>
      </c>
      <c r="F43" s="41">
        <v>10.4</v>
      </c>
      <c r="G43" s="62" t="s">
        <v>789</v>
      </c>
      <c r="H43" s="65">
        <v>1106</v>
      </c>
      <c r="I43" s="62">
        <v>38.1</v>
      </c>
      <c r="J43" s="62" t="s">
        <v>790</v>
      </c>
      <c r="K43" s="11">
        <v>552</v>
      </c>
      <c r="L43" s="41">
        <v>83.6</v>
      </c>
      <c r="M43" s="62" t="s">
        <v>791</v>
      </c>
      <c r="O43" s="59"/>
      <c r="P43" s="59"/>
      <c r="Q43" s="59"/>
      <c r="R43" s="59"/>
    </row>
    <row r="44" spans="1:18" x14ac:dyDescent="0.25">
      <c r="A44" s="69" t="s">
        <v>410</v>
      </c>
      <c r="B44" s="61">
        <v>151</v>
      </c>
      <c r="C44" s="41">
        <v>2.1</v>
      </c>
      <c r="D44" s="62" t="s">
        <v>792</v>
      </c>
      <c r="E44" s="11">
        <v>31</v>
      </c>
      <c r="F44" s="41">
        <v>0.8</v>
      </c>
      <c r="G44" s="62" t="s">
        <v>793</v>
      </c>
      <c r="H44" s="11">
        <v>42</v>
      </c>
      <c r="I44" s="62">
        <v>1.4</v>
      </c>
      <c r="J44" s="62" t="s">
        <v>767</v>
      </c>
      <c r="K44" s="11">
        <v>8</v>
      </c>
      <c r="L44" s="41">
        <v>1.2</v>
      </c>
      <c r="M44" s="62" t="s">
        <v>781</v>
      </c>
      <c r="O44" s="59"/>
      <c r="P44" s="59"/>
      <c r="Q44" s="59"/>
      <c r="R44" s="59"/>
    </row>
    <row r="45" spans="1:18" x14ac:dyDescent="0.25">
      <c r="A45" s="69" t="s">
        <v>417</v>
      </c>
      <c r="B45" s="62" t="s">
        <v>79</v>
      </c>
      <c r="C45" s="41" t="s">
        <v>79</v>
      </c>
      <c r="D45" s="62" t="s">
        <v>79</v>
      </c>
      <c r="E45" s="11" t="s">
        <v>79</v>
      </c>
      <c r="F45" s="41" t="s">
        <v>79</v>
      </c>
      <c r="G45" s="62" t="s">
        <v>79</v>
      </c>
      <c r="H45" s="11">
        <v>8</v>
      </c>
      <c r="I45" s="62">
        <v>0.3</v>
      </c>
      <c r="J45" s="62" t="s">
        <v>777</v>
      </c>
      <c r="K45" s="11">
        <v>9</v>
      </c>
      <c r="L45" s="41">
        <v>1.4</v>
      </c>
      <c r="M45" s="62" t="s">
        <v>654</v>
      </c>
      <c r="O45" s="59"/>
      <c r="P45" s="59"/>
      <c r="Q45" s="59"/>
      <c r="R45" s="59"/>
    </row>
    <row r="46" spans="1:18" x14ac:dyDescent="0.25">
      <c r="A46" s="69" t="s">
        <v>794</v>
      </c>
      <c r="B46" s="62">
        <v>59</v>
      </c>
      <c r="C46" s="41">
        <v>0.8</v>
      </c>
      <c r="D46" s="62" t="s">
        <v>708</v>
      </c>
      <c r="E46" s="11">
        <v>132</v>
      </c>
      <c r="F46" s="41">
        <v>3.4</v>
      </c>
      <c r="G46" s="62" t="s">
        <v>795</v>
      </c>
      <c r="H46" s="11">
        <v>381</v>
      </c>
      <c r="I46" s="62">
        <v>13.1</v>
      </c>
      <c r="J46" s="62" t="s">
        <v>796</v>
      </c>
      <c r="K46" s="62">
        <v>188</v>
      </c>
      <c r="L46" s="41">
        <v>28.5</v>
      </c>
      <c r="M46" s="62" t="s">
        <v>797</v>
      </c>
      <c r="O46" s="59"/>
      <c r="P46" s="59"/>
      <c r="Q46" s="59"/>
      <c r="R46" s="59"/>
    </row>
    <row r="47" spans="1:18" x14ac:dyDescent="0.25">
      <c r="A47" s="69" t="s">
        <v>427</v>
      </c>
      <c r="B47" s="61">
        <v>8</v>
      </c>
      <c r="C47" s="41">
        <v>0.1</v>
      </c>
      <c r="D47" s="62" t="s">
        <v>798</v>
      </c>
      <c r="E47" s="11">
        <v>128</v>
      </c>
      <c r="F47" s="41">
        <v>3.3</v>
      </c>
      <c r="G47" s="62" t="s">
        <v>799</v>
      </c>
      <c r="H47" s="11">
        <v>447</v>
      </c>
      <c r="I47" s="62">
        <v>15.4</v>
      </c>
      <c r="J47" s="62" t="s">
        <v>800</v>
      </c>
      <c r="K47" s="11">
        <v>197</v>
      </c>
      <c r="L47" s="41">
        <v>29.8</v>
      </c>
      <c r="M47" s="62" t="s">
        <v>801</v>
      </c>
      <c r="O47" s="59"/>
      <c r="P47" s="59"/>
      <c r="Q47" s="59"/>
      <c r="R47" s="59"/>
    </row>
    <row r="48" spans="1:18" x14ac:dyDescent="0.25">
      <c r="A48" s="69" t="s">
        <v>802</v>
      </c>
      <c r="B48" s="61">
        <v>34</v>
      </c>
      <c r="C48" s="41">
        <v>0.5</v>
      </c>
      <c r="D48" s="62" t="s">
        <v>647</v>
      </c>
      <c r="E48" s="11">
        <v>66</v>
      </c>
      <c r="F48" s="41">
        <v>1.7</v>
      </c>
      <c r="G48" s="62" t="s">
        <v>803</v>
      </c>
      <c r="H48" s="11">
        <v>159</v>
      </c>
      <c r="I48" s="62">
        <v>5.5</v>
      </c>
      <c r="J48" s="62" t="s">
        <v>804</v>
      </c>
      <c r="K48" s="11">
        <v>81</v>
      </c>
      <c r="L48" s="41">
        <v>12.3</v>
      </c>
      <c r="M48" s="62" t="s">
        <v>805</v>
      </c>
      <c r="O48" s="59"/>
      <c r="P48" s="59"/>
      <c r="Q48" s="59"/>
      <c r="R48" s="59"/>
    </row>
    <row r="49" spans="1:18" x14ac:dyDescent="0.25">
      <c r="A49" s="37" t="s">
        <v>806</v>
      </c>
      <c r="B49" s="61">
        <v>459</v>
      </c>
      <c r="C49" s="41">
        <v>6.3</v>
      </c>
      <c r="D49" s="62" t="s">
        <v>807</v>
      </c>
      <c r="E49" s="11">
        <v>923</v>
      </c>
      <c r="F49" s="41">
        <v>23.7</v>
      </c>
      <c r="G49" s="62" t="s">
        <v>808</v>
      </c>
      <c r="H49" s="65">
        <v>2196</v>
      </c>
      <c r="I49" s="62">
        <v>75.7</v>
      </c>
      <c r="J49" s="62" t="s">
        <v>809</v>
      </c>
      <c r="K49" s="11">
        <v>882</v>
      </c>
      <c r="L49" s="41">
        <v>133.6</v>
      </c>
      <c r="M49" s="62" t="s">
        <v>810</v>
      </c>
      <c r="O49" s="59"/>
      <c r="P49" s="59"/>
      <c r="Q49" s="59"/>
      <c r="R49" s="59"/>
    </row>
    <row r="50" spans="1:18" x14ac:dyDescent="0.25">
      <c r="A50" s="64" t="s">
        <v>454</v>
      </c>
      <c r="B50" s="61">
        <v>223</v>
      </c>
      <c r="C50" s="41">
        <v>3.1</v>
      </c>
      <c r="D50" s="62" t="s">
        <v>811</v>
      </c>
      <c r="E50" s="11">
        <v>99</v>
      </c>
      <c r="F50" s="41">
        <v>2.5</v>
      </c>
      <c r="G50" s="62" t="s">
        <v>812</v>
      </c>
      <c r="H50" s="11">
        <v>96</v>
      </c>
      <c r="I50" s="62">
        <v>3.3</v>
      </c>
      <c r="J50" s="62" t="s">
        <v>813</v>
      </c>
      <c r="K50" s="11">
        <v>21</v>
      </c>
      <c r="L50" s="41">
        <v>3.2</v>
      </c>
      <c r="M50" s="62" t="s">
        <v>814</v>
      </c>
      <c r="O50" s="59"/>
      <c r="P50" s="59"/>
      <c r="Q50" s="59"/>
      <c r="R50" s="59"/>
    </row>
    <row r="51" spans="1:18" x14ac:dyDescent="0.25">
      <c r="A51" s="64" t="s">
        <v>815</v>
      </c>
      <c r="B51" s="61">
        <v>236</v>
      </c>
      <c r="C51" s="41">
        <v>3.2</v>
      </c>
      <c r="D51" s="62" t="s">
        <v>816</v>
      </c>
      <c r="E51" s="11">
        <v>824</v>
      </c>
      <c r="F51" s="41">
        <v>21.2</v>
      </c>
      <c r="G51" s="62" t="s">
        <v>817</v>
      </c>
      <c r="H51" s="65">
        <v>2100</v>
      </c>
      <c r="I51" s="62">
        <v>72.400000000000006</v>
      </c>
      <c r="J51" s="62" t="s">
        <v>818</v>
      </c>
      <c r="K51" s="11">
        <v>861</v>
      </c>
      <c r="L51" s="41">
        <v>130.4</v>
      </c>
      <c r="M51" s="62" t="s">
        <v>819</v>
      </c>
      <c r="O51" s="59"/>
      <c r="P51" s="59"/>
      <c r="Q51" s="59"/>
      <c r="R51" s="59"/>
    </row>
    <row r="52" spans="1:18" x14ac:dyDescent="0.25">
      <c r="A52" s="70" t="s">
        <v>820</v>
      </c>
      <c r="B52" s="61">
        <v>144</v>
      </c>
      <c r="C52" s="41">
        <v>2</v>
      </c>
      <c r="D52" s="62" t="s">
        <v>821</v>
      </c>
      <c r="E52" s="11">
        <v>397</v>
      </c>
      <c r="F52" s="41">
        <v>10.199999999999999</v>
      </c>
      <c r="G52" s="62" t="s">
        <v>822</v>
      </c>
      <c r="H52" s="65">
        <v>1024</v>
      </c>
      <c r="I52" s="41">
        <v>35.299999999999997</v>
      </c>
      <c r="J52" s="62" t="s">
        <v>823</v>
      </c>
      <c r="K52" s="11">
        <v>505</v>
      </c>
      <c r="L52" s="41">
        <v>76.5</v>
      </c>
      <c r="M52" s="62" t="s">
        <v>824</v>
      </c>
      <c r="O52" s="59"/>
      <c r="P52" s="59"/>
      <c r="Q52" s="59"/>
      <c r="R52" s="59"/>
    </row>
    <row r="53" spans="1:18" x14ac:dyDescent="0.25">
      <c r="A53" s="70" t="s">
        <v>825</v>
      </c>
      <c r="B53" s="61">
        <v>92</v>
      </c>
      <c r="C53" s="41">
        <v>1.3</v>
      </c>
      <c r="D53" s="62" t="s">
        <v>717</v>
      </c>
      <c r="E53" s="11">
        <v>427</v>
      </c>
      <c r="F53" s="41">
        <v>11</v>
      </c>
      <c r="G53" s="62" t="s">
        <v>826</v>
      </c>
      <c r="H53" s="65">
        <v>1076</v>
      </c>
      <c r="I53" s="62">
        <v>37.1</v>
      </c>
      <c r="J53" s="62" t="s">
        <v>827</v>
      </c>
      <c r="K53" s="11">
        <v>356</v>
      </c>
      <c r="L53" s="41">
        <v>53.9</v>
      </c>
      <c r="M53" s="62" t="s">
        <v>828</v>
      </c>
      <c r="O53" s="59"/>
      <c r="P53" s="59"/>
      <c r="Q53" s="59"/>
      <c r="R53" s="59"/>
    </row>
    <row r="54" spans="1:18" x14ac:dyDescent="0.25">
      <c r="A54" s="37" t="s">
        <v>31</v>
      </c>
      <c r="B54" s="61">
        <v>14</v>
      </c>
      <c r="C54" s="41">
        <v>0.2</v>
      </c>
      <c r="D54" s="62" t="s">
        <v>778</v>
      </c>
      <c r="E54" s="11">
        <v>199</v>
      </c>
      <c r="F54" s="41">
        <v>5.0999999999999996</v>
      </c>
      <c r="G54" s="62" t="s">
        <v>660</v>
      </c>
      <c r="H54" s="11">
        <v>782</v>
      </c>
      <c r="I54" s="62">
        <v>26.9</v>
      </c>
      <c r="J54" s="62" t="s">
        <v>829</v>
      </c>
      <c r="K54" s="11">
        <v>361</v>
      </c>
      <c r="L54" s="41">
        <v>54.7</v>
      </c>
      <c r="M54" s="62" t="s">
        <v>830</v>
      </c>
      <c r="O54" s="59"/>
      <c r="P54" s="59"/>
      <c r="Q54" s="59"/>
      <c r="R54" s="59"/>
    </row>
    <row r="55" spans="1:18" x14ac:dyDescent="0.25">
      <c r="A55" s="37" t="s">
        <v>831</v>
      </c>
      <c r="B55" s="61">
        <v>186</v>
      </c>
      <c r="C55" s="41">
        <v>2.6</v>
      </c>
      <c r="D55" s="62" t="s">
        <v>832</v>
      </c>
      <c r="E55" s="65">
        <v>774</v>
      </c>
      <c r="F55" s="41">
        <v>19.899999999999999</v>
      </c>
      <c r="G55" s="62" t="s">
        <v>833</v>
      </c>
      <c r="H55" s="65">
        <v>1734</v>
      </c>
      <c r="I55" s="62">
        <v>59.8</v>
      </c>
      <c r="J55" s="62" t="s">
        <v>834</v>
      </c>
      <c r="K55" s="11">
        <v>751</v>
      </c>
      <c r="L55" s="41">
        <v>113.7</v>
      </c>
      <c r="M55" s="62" t="s">
        <v>835</v>
      </c>
      <c r="O55" s="59"/>
      <c r="P55" s="59"/>
      <c r="Q55" s="59"/>
      <c r="R55" s="59"/>
    </row>
    <row r="56" spans="1:18" x14ac:dyDescent="0.25">
      <c r="A56" s="66" t="s">
        <v>836</v>
      </c>
      <c r="B56" s="61">
        <v>10</v>
      </c>
      <c r="C56" s="41">
        <v>0.1</v>
      </c>
      <c r="D56" s="62" t="s">
        <v>778</v>
      </c>
      <c r="E56" s="11">
        <v>62</v>
      </c>
      <c r="F56" s="41">
        <v>1.6</v>
      </c>
      <c r="G56" s="62" t="s">
        <v>837</v>
      </c>
      <c r="H56" s="11">
        <v>79</v>
      </c>
      <c r="I56" s="62">
        <v>2.7</v>
      </c>
      <c r="J56" s="62" t="s">
        <v>838</v>
      </c>
      <c r="K56" s="11">
        <v>33</v>
      </c>
      <c r="L56" s="41">
        <v>5</v>
      </c>
      <c r="M56" s="62" t="s">
        <v>839</v>
      </c>
      <c r="O56" s="59"/>
      <c r="P56" s="59"/>
      <c r="Q56" s="59"/>
      <c r="R56" s="59"/>
    </row>
    <row r="57" spans="1:18" x14ac:dyDescent="0.25">
      <c r="A57" s="64" t="s">
        <v>515</v>
      </c>
      <c r="B57" s="62" t="s">
        <v>79</v>
      </c>
      <c r="C57" s="41" t="s">
        <v>79</v>
      </c>
      <c r="D57" s="62" t="s">
        <v>79</v>
      </c>
      <c r="E57" s="11" t="s">
        <v>840</v>
      </c>
      <c r="F57" s="41">
        <v>0.4</v>
      </c>
      <c r="G57" s="62" t="s">
        <v>695</v>
      </c>
      <c r="H57" s="11">
        <v>26</v>
      </c>
      <c r="I57" s="62">
        <v>0.9</v>
      </c>
      <c r="J57" s="62" t="s">
        <v>841</v>
      </c>
      <c r="K57" s="11">
        <v>12</v>
      </c>
      <c r="L57" s="41">
        <v>1.8</v>
      </c>
      <c r="M57" s="62" t="s">
        <v>842</v>
      </c>
      <c r="O57" s="59"/>
      <c r="P57" s="59"/>
      <c r="Q57" s="59"/>
      <c r="R57" s="59"/>
    </row>
    <row r="58" spans="1:18" x14ac:dyDescent="0.25">
      <c r="A58" s="64" t="s">
        <v>521</v>
      </c>
      <c r="B58" s="61">
        <v>6</v>
      </c>
      <c r="C58" s="41">
        <v>0.1</v>
      </c>
      <c r="D58" s="62" t="s">
        <v>843</v>
      </c>
      <c r="E58" s="11">
        <v>46</v>
      </c>
      <c r="F58" s="41">
        <v>1.2</v>
      </c>
      <c r="G58" s="62" t="s">
        <v>844</v>
      </c>
      <c r="H58" s="11">
        <v>53</v>
      </c>
      <c r="I58" s="41">
        <v>1.8</v>
      </c>
      <c r="J58" s="62" t="s">
        <v>845</v>
      </c>
      <c r="K58" s="11">
        <v>21</v>
      </c>
      <c r="L58" s="41">
        <v>3.2</v>
      </c>
      <c r="M58" s="62" t="s">
        <v>814</v>
      </c>
      <c r="O58" s="59"/>
      <c r="P58" s="59"/>
      <c r="Q58" s="59"/>
      <c r="R58" s="59"/>
    </row>
    <row r="59" spans="1:18" x14ac:dyDescent="0.25">
      <c r="A59" s="68" t="s">
        <v>29</v>
      </c>
      <c r="B59" s="61">
        <v>43</v>
      </c>
      <c r="C59" s="41">
        <v>0.6</v>
      </c>
      <c r="D59" s="62" t="s">
        <v>713</v>
      </c>
      <c r="E59" s="65">
        <v>1126</v>
      </c>
      <c r="F59" s="41">
        <v>28.9</v>
      </c>
      <c r="G59" s="62" t="s">
        <v>846</v>
      </c>
      <c r="H59" s="65">
        <v>6675</v>
      </c>
      <c r="I59" s="62">
        <v>230</v>
      </c>
      <c r="J59" s="62" t="s">
        <v>847</v>
      </c>
      <c r="K59" s="65">
        <v>2207</v>
      </c>
      <c r="L59" s="41">
        <v>334.2</v>
      </c>
      <c r="M59" s="62" t="s">
        <v>848</v>
      </c>
      <c r="O59" s="59"/>
      <c r="P59" s="59"/>
      <c r="Q59" s="59"/>
      <c r="R59" s="59"/>
    </row>
    <row r="60" spans="1:18" x14ac:dyDescent="0.25">
      <c r="A60" s="66" t="s">
        <v>537</v>
      </c>
      <c r="B60" s="61">
        <v>18</v>
      </c>
      <c r="C60" s="41">
        <v>0.2</v>
      </c>
      <c r="D60" s="62" t="s">
        <v>721</v>
      </c>
      <c r="E60" s="11">
        <v>499</v>
      </c>
      <c r="F60" s="41">
        <v>12.8</v>
      </c>
      <c r="G60" s="62" t="s">
        <v>849</v>
      </c>
      <c r="H60" s="65">
        <v>2415</v>
      </c>
      <c r="I60" s="62">
        <v>83.2</v>
      </c>
      <c r="J60" s="62" t="s">
        <v>850</v>
      </c>
      <c r="K60" s="11">
        <v>652</v>
      </c>
      <c r="L60" s="41">
        <v>98.7</v>
      </c>
      <c r="M60" s="62" t="s">
        <v>851</v>
      </c>
      <c r="O60" s="59"/>
      <c r="P60" s="59"/>
      <c r="Q60" s="59"/>
      <c r="R60" s="59"/>
    </row>
    <row r="61" spans="1:18" x14ac:dyDescent="0.25">
      <c r="A61" s="66" t="s">
        <v>546</v>
      </c>
      <c r="B61" s="62" t="s">
        <v>79</v>
      </c>
      <c r="C61" s="41" t="s">
        <v>79</v>
      </c>
      <c r="D61" s="62" t="s">
        <v>79</v>
      </c>
      <c r="E61" s="11" t="s">
        <v>852</v>
      </c>
      <c r="F61" s="41">
        <v>0.3</v>
      </c>
      <c r="G61" s="62" t="s">
        <v>777</v>
      </c>
      <c r="H61" s="11">
        <v>96</v>
      </c>
      <c r="I61" s="62">
        <v>3.3</v>
      </c>
      <c r="J61" s="62" t="s">
        <v>813</v>
      </c>
      <c r="K61" s="11">
        <v>14</v>
      </c>
      <c r="L61" s="41">
        <v>2.1</v>
      </c>
      <c r="M61" s="62" t="s">
        <v>853</v>
      </c>
      <c r="O61" s="59"/>
      <c r="P61" s="59"/>
      <c r="Q61" s="59"/>
      <c r="R61" s="59"/>
    </row>
    <row r="62" spans="1:18" x14ac:dyDescent="0.25">
      <c r="A62" s="64" t="s">
        <v>550</v>
      </c>
      <c r="B62" s="62" t="s">
        <v>79</v>
      </c>
      <c r="C62" s="41" t="s">
        <v>79</v>
      </c>
      <c r="D62" s="62" t="s">
        <v>79</v>
      </c>
      <c r="E62" s="11" t="s">
        <v>854</v>
      </c>
      <c r="F62" s="41">
        <v>3</v>
      </c>
      <c r="G62" s="62" t="s">
        <v>855</v>
      </c>
      <c r="H62" s="11">
        <v>677</v>
      </c>
      <c r="I62" s="62">
        <v>23.3</v>
      </c>
      <c r="J62" s="62" t="s">
        <v>856</v>
      </c>
      <c r="K62" s="11">
        <v>120</v>
      </c>
      <c r="L62" s="41">
        <v>18.2</v>
      </c>
      <c r="M62" s="62" t="s">
        <v>857</v>
      </c>
      <c r="O62" s="59"/>
      <c r="P62" s="59"/>
      <c r="Q62" s="59"/>
      <c r="R62" s="59"/>
    </row>
    <row r="63" spans="1:18" x14ac:dyDescent="0.25">
      <c r="A63" s="64" t="s">
        <v>557</v>
      </c>
      <c r="B63" s="62" t="s">
        <v>79</v>
      </c>
      <c r="C63" s="41" t="s">
        <v>79</v>
      </c>
      <c r="D63" s="62" t="s">
        <v>79</v>
      </c>
      <c r="E63" s="11" t="s">
        <v>854</v>
      </c>
      <c r="F63" s="41">
        <v>3</v>
      </c>
      <c r="G63" s="62" t="s">
        <v>855</v>
      </c>
      <c r="H63" s="65">
        <v>1195</v>
      </c>
      <c r="I63" s="62">
        <v>41.2</v>
      </c>
      <c r="J63" s="62" t="s">
        <v>858</v>
      </c>
      <c r="K63" s="11">
        <v>291</v>
      </c>
      <c r="L63" s="41">
        <v>44.1</v>
      </c>
      <c r="M63" s="62" t="s">
        <v>859</v>
      </c>
      <c r="O63" s="59"/>
      <c r="P63" s="59"/>
      <c r="Q63" s="59"/>
      <c r="R63" s="59"/>
    </row>
    <row r="64" spans="1:18" x14ac:dyDescent="0.25">
      <c r="A64" s="37" t="s">
        <v>18</v>
      </c>
      <c r="B64" s="61">
        <v>33</v>
      </c>
      <c r="C64" s="41">
        <v>0.5</v>
      </c>
      <c r="D64" s="62" t="s">
        <v>748</v>
      </c>
      <c r="E64" s="11">
        <v>480</v>
      </c>
      <c r="F64" s="41">
        <v>12.3</v>
      </c>
      <c r="G64" s="62" t="s">
        <v>860</v>
      </c>
      <c r="H64" s="65">
        <v>2189</v>
      </c>
      <c r="I64" s="62">
        <v>75.400000000000006</v>
      </c>
      <c r="J64" s="62" t="s">
        <v>861</v>
      </c>
      <c r="K64" s="65">
        <v>1170</v>
      </c>
      <c r="L64" s="41">
        <v>177.2</v>
      </c>
      <c r="M64" s="62" t="s">
        <v>862</v>
      </c>
      <c r="O64" s="59"/>
      <c r="P64" s="59"/>
      <c r="Q64" s="59"/>
      <c r="R64" s="59"/>
    </row>
    <row r="65" spans="1:13" x14ac:dyDescent="0.25">
      <c r="A65" s="37" t="s">
        <v>25</v>
      </c>
      <c r="B65" s="61">
        <v>97</v>
      </c>
      <c r="C65" s="41">
        <v>1.3</v>
      </c>
      <c r="D65" s="62" t="s">
        <v>863</v>
      </c>
      <c r="E65" s="11">
        <v>679</v>
      </c>
      <c r="F65" s="41">
        <v>17.399999999999999</v>
      </c>
      <c r="G65" s="62" t="s">
        <v>864</v>
      </c>
      <c r="H65" s="65">
        <v>1317</v>
      </c>
      <c r="I65" s="62">
        <v>45.4</v>
      </c>
      <c r="J65" s="62" t="s">
        <v>865</v>
      </c>
      <c r="K65" s="11">
        <v>294</v>
      </c>
      <c r="L65" s="41">
        <v>44.5</v>
      </c>
      <c r="M65" s="62" t="s">
        <v>866</v>
      </c>
    </row>
    <row r="66" spans="1:13" x14ac:dyDescent="0.25">
      <c r="A66" s="43" t="s">
        <v>867</v>
      </c>
    </row>
    <row r="67" spans="1:13" x14ac:dyDescent="0.25">
      <c r="A67" s="43" t="s">
        <v>83</v>
      </c>
    </row>
    <row r="68" spans="1:13" x14ac:dyDescent="0.25">
      <c r="A68" t="s">
        <v>868</v>
      </c>
    </row>
    <row r="69" spans="1:13" x14ac:dyDescent="0.25">
      <c r="A69" s="44" t="s">
        <v>84</v>
      </c>
    </row>
    <row r="70" spans="1:13" x14ac:dyDescent="0.25">
      <c r="A70" s="44" t="s">
        <v>85</v>
      </c>
    </row>
    <row r="71" spans="1:13" x14ac:dyDescent="0.25">
      <c r="A71" s="43" t="s">
        <v>64</v>
      </c>
    </row>
    <row r="72" spans="1:13" x14ac:dyDescent="0.25">
      <c r="A72" s="45" t="s">
        <v>86</v>
      </c>
    </row>
    <row r="73" spans="1:13" x14ac:dyDescent="0.25">
      <c r="A73" s="45" t="s">
        <v>869</v>
      </c>
    </row>
    <row r="74" spans="1:13" x14ac:dyDescent="0.25">
      <c r="A74" s="45" t="s">
        <v>870</v>
      </c>
    </row>
    <row r="75" spans="1:13" x14ac:dyDescent="0.25">
      <c r="A75" s="43" t="s">
        <v>68</v>
      </c>
    </row>
    <row r="76" spans="1:13" x14ac:dyDescent="0.25">
      <c r="A76" s="43" t="s">
        <v>69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A5CB-1FF8-4B6A-BACE-61BDC9C51954}">
  <sheetPr codeName="Sheet13"/>
  <dimension ref="A1:J180"/>
  <sheetViews>
    <sheetView zoomScale="85" zoomScaleNormal="85" workbookViewId="0"/>
  </sheetViews>
  <sheetFormatPr defaultColWidth="8.7109375" defaultRowHeight="15.75" x14ac:dyDescent="0.25"/>
  <cols>
    <col min="1" max="1" width="44.42578125" style="22" customWidth="1"/>
    <col min="2" max="2" width="12" style="162" customWidth="1"/>
    <col min="3" max="3" width="12" style="240" customWidth="1"/>
    <col min="4" max="4" width="12" style="162" customWidth="1"/>
    <col min="5" max="5" width="12" style="240" customWidth="1"/>
    <col min="6" max="6" width="12" style="162" customWidth="1"/>
    <col min="7" max="7" width="12" style="240" customWidth="1"/>
    <col min="8" max="16384" width="8.7109375" style="22"/>
  </cols>
  <sheetData>
    <row r="1" spans="1:10" x14ac:dyDescent="0.25">
      <c r="A1" s="22" t="s">
        <v>871</v>
      </c>
    </row>
    <row r="2" spans="1:10" ht="16.5" thickBot="1" x14ac:dyDescent="0.3"/>
    <row r="3" spans="1:10" s="25" customFormat="1" ht="80.25" thickTop="1" thickBot="1" x14ac:dyDescent="0.3">
      <c r="A3" s="241" t="s">
        <v>5</v>
      </c>
      <c r="B3" s="242" t="s">
        <v>872</v>
      </c>
      <c r="C3" s="243" t="s">
        <v>873</v>
      </c>
      <c r="D3" s="242" t="s">
        <v>874</v>
      </c>
      <c r="E3" s="243" t="s">
        <v>875</v>
      </c>
      <c r="F3" s="242" t="s">
        <v>876</v>
      </c>
      <c r="G3" s="243" t="s">
        <v>877</v>
      </c>
      <c r="I3" s="244"/>
    </row>
    <row r="4" spans="1:10" s="42" customFormat="1" x14ac:dyDescent="0.25">
      <c r="A4" s="245" t="s">
        <v>17</v>
      </c>
      <c r="B4" s="358" t="s">
        <v>878</v>
      </c>
      <c r="C4" s="359" t="s">
        <v>879</v>
      </c>
      <c r="D4" s="358" t="s">
        <v>880</v>
      </c>
      <c r="E4" s="359" t="s">
        <v>376</v>
      </c>
      <c r="F4" s="358" t="s">
        <v>881</v>
      </c>
      <c r="G4" s="359" t="s">
        <v>882</v>
      </c>
      <c r="J4" s="248"/>
    </row>
    <row r="5" spans="1:10" s="42" customFormat="1" x14ac:dyDescent="0.25">
      <c r="A5" s="249"/>
      <c r="B5" s="360" t="s">
        <v>883</v>
      </c>
      <c r="C5" s="361" t="s">
        <v>884</v>
      </c>
      <c r="D5" s="360" t="s">
        <v>885</v>
      </c>
      <c r="E5" s="361" t="s">
        <v>886</v>
      </c>
      <c r="F5" s="360" t="s">
        <v>887</v>
      </c>
      <c r="G5" s="361" t="s">
        <v>888</v>
      </c>
      <c r="J5" s="248"/>
    </row>
    <row r="6" spans="1:10" s="42" customFormat="1" ht="16.5" thickBot="1" x14ac:dyDescent="0.3">
      <c r="A6" s="249"/>
      <c r="B6" s="360" t="s">
        <v>60</v>
      </c>
      <c r="C6" s="360" t="s">
        <v>60</v>
      </c>
      <c r="D6" s="360" t="s">
        <v>887</v>
      </c>
      <c r="E6" s="361" t="s">
        <v>889</v>
      </c>
      <c r="F6" s="360" t="s">
        <v>60</v>
      </c>
      <c r="G6" s="362" t="s">
        <v>60</v>
      </c>
      <c r="J6" s="248"/>
    </row>
    <row r="7" spans="1:10" s="42" customFormat="1" ht="18" x14ac:dyDescent="0.25">
      <c r="A7" s="253" t="s">
        <v>117</v>
      </c>
      <c r="B7" s="246" t="s">
        <v>890</v>
      </c>
      <c r="C7" s="247" t="s">
        <v>891</v>
      </c>
      <c r="D7" s="246" t="s">
        <v>892</v>
      </c>
      <c r="E7" s="247" t="s">
        <v>893</v>
      </c>
      <c r="F7" s="246" t="s">
        <v>894</v>
      </c>
      <c r="G7" s="247" t="s">
        <v>895</v>
      </c>
      <c r="J7" s="254"/>
    </row>
    <row r="8" spans="1:10" s="42" customFormat="1" ht="18.75" thickBot="1" x14ac:dyDescent="0.3">
      <c r="A8" s="255"/>
      <c r="B8" s="256" t="s">
        <v>896</v>
      </c>
      <c r="C8" s="257" t="s">
        <v>897</v>
      </c>
      <c r="D8" s="252" t="s">
        <v>60</v>
      </c>
      <c r="E8" s="252" t="s">
        <v>60</v>
      </c>
      <c r="F8" s="256" t="s">
        <v>898</v>
      </c>
      <c r="G8" s="257" t="s">
        <v>899</v>
      </c>
      <c r="J8" s="254"/>
    </row>
    <row r="9" spans="1:10" s="42" customFormat="1" x14ac:dyDescent="0.25">
      <c r="A9" s="258" t="s">
        <v>127</v>
      </c>
      <c r="B9" s="259" t="s">
        <v>900</v>
      </c>
      <c r="C9" s="260" t="s">
        <v>901</v>
      </c>
      <c r="D9" s="259" t="s">
        <v>892</v>
      </c>
      <c r="E9" s="260" t="s">
        <v>902</v>
      </c>
      <c r="F9" s="259" t="s">
        <v>900</v>
      </c>
      <c r="G9" s="260" t="s">
        <v>903</v>
      </c>
      <c r="J9" s="31"/>
    </row>
    <row r="10" spans="1:10" s="42" customFormat="1" x14ac:dyDescent="0.25">
      <c r="A10" s="249"/>
      <c r="B10" s="250" t="s">
        <v>904</v>
      </c>
      <c r="C10" s="261" t="s">
        <v>905</v>
      </c>
      <c r="D10" s="262" t="s">
        <v>60</v>
      </c>
      <c r="E10" s="262" t="s">
        <v>60</v>
      </c>
      <c r="F10" s="250" t="s">
        <v>904</v>
      </c>
      <c r="G10" s="251" t="s">
        <v>906</v>
      </c>
      <c r="J10" s="31"/>
    </row>
    <row r="11" spans="1:10" s="42" customFormat="1" x14ac:dyDescent="0.25">
      <c r="A11" s="249"/>
      <c r="B11" s="250" t="s">
        <v>907</v>
      </c>
      <c r="C11" s="251" t="s">
        <v>564</v>
      </c>
      <c r="D11" s="262" t="s">
        <v>60</v>
      </c>
      <c r="E11" s="262" t="s">
        <v>60</v>
      </c>
      <c r="F11" s="250" t="s">
        <v>908</v>
      </c>
      <c r="G11" s="251" t="s">
        <v>909</v>
      </c>
      <c r="J11" s="31"/>
    </row>
    <row r="12" spans="1:10" s="42" customFormat="1" x14ac:dyDescent="0.25">
      <c r="A12" s="255"/>
      <c r="B12" s="256" t="s">
        <v>910</v>
      </c>
      <c r="C12" s="263" t="s">
        <v>376</v>
      </c>
      <c r="D12" s="264" t="s">
        <v>60</v>
      </c>
      <c r="E12" s="262" t="s">
        <v>60</v>
      </c>
      <c r="F12" s="256" t="s">
        <v>911</v>
      </c>
      <c r="G12" s="257" t="s">
        <v>912</v>
      </c>
      <c r="J12" s="31"/>
    </row>
    <row r="13" spans="1:10" s="42" customFormat="1" x14ac:dyDescent="0.25">
      <c r="A13" s="258" t="s">
        <v>137</v>
      </c>
      <c r="B13" s="259" t="s">
        <v>913</v>
      </c>
      <c r="C13" s="260" t="s">
        <v>897</v>
      </c>
      <c r="D13" s="250" t="s">
        <v>913</v>
      </c>
      <c r="E13" s="260" t="s">
        <v>914</v>
      </c>
      <c r="F13" s="250" t="s">
        <v>892</v>
      </c>
      <c r="G13" s="251" t="s">
        <v>915</v>
      </c>
      <c r="J13" s="31"/>
    </row>
    <row r="14" spans="1:10" s="42" customFormat="1" x14ac:dyDescent="0.25">
      <c r="A14" s="249"/>
      <c r="B14" s="250" t="s">
        <v>916</v>
      </c>
      <c r="C14" s="251" t="s">
        <v>321</v>
      </c>
      <c r="D14" s="250" t="s">
        <v>916</v>
      </c>
      <c r="E14" s="251" t="s">
        <v>129</v>
      </c>
      <c r="F14" s="262" t="s">
        <v>60</v>
      </c>
      <c r="G14" s="262" t="s">
        <v>60</v>
      </c>
      <c r="J14" s="31"/>
    </row>
    <row r="15" spans="1:10" s="42" customFormat="1" x14ac:dyDescent="0.25">
      <c r="A15" s="255"/>
      <c r="B15" s="256" t="s">
        <v>896</v>
      </c>
      <c r="C15" s="257" t="s">
        <v>886</v>
      </c>
      <c r="D15" s="256" t="s">
        <v>896</v>
      </c>
      <c r="E15" s="257" t="s">
        <v>886</v>
      </c>
      <c r="F15" s="264" t="s">
        <v>60</v>
      </c>
      <c r="G15" s="262" t="s">
        <v>60</v>
      </c>
      <c r="J15" s="31"/>
    </row>
    <row r="16" spans="1:10" s="42" customFormat="1" x14ac:dyDescent="0.25">
      <c r="A16" s="258" t="s">
        <v>147</v>
      </c>
      <c r="B16" s="62" t="s">
        <v>60</v>
      </c>
      <c r="C16" s="260" t="s">
        <v>79</v>
      </c>
      <c r="D16" s="62" t="s">
        <v>60</v>
      </c>
      <c r="E16" s="260" t="s">
        <v>79</v>
      </c>
      <c r="F16" s="62" t="s">
        <v>60</v>
      </c>
      <c r="G16" s="260" t="s">
        <v>79</v>
      </c>
      <c r="J16" s="265"/>
    </row>
    <row r="17" spans="1:10" s="42" customFormat="1" x14ac:dyDescent="0.25">
      <c r="A17" s="258" t="s">
        <v>157</v>
      </c>
      <c r="B17" s="62" t="s">
        <v>60</v>
      </c>
      <c r="C17" s="260" t="s">
        <v>79</v>
      </c>
      <c r="D17" s="62" t="s">
        <v>60</v>
      </c>
      <c r="E17" s="260" t="s">
        <v>79</v>
      </c>
      <c r="F17" s="62" t="s">
        <v>60</v>
      </c>
      <c r="G17" s="260" t="s">
        <v>79</v>
      </c>
      <c r="J17" s="265"/>
    </row>
    <row r="18" spans="1:10" s="42" customFormat="1" ht="16.5" thickBot="1" x14ac:dyDescent="0.3">
      <c r="A18" s="266" t="s">
        <v>167</v>
      </c>
      <c r="B18" s="262" t="s">
        <v>60</v>
      </c>
      <c r="C18" s="267" t="s">
        <v>79</v>
      </c>
      <c r="D18" s="262" t="s">
        <v>60</v>
      </c>
      <c r="E18" s="267" t="s">
        <v>79</v>
      </c>
      <c r="F18" s="262" t="s">
        <v>60</v>
      </c>
      <c r="G18" s="267" t="s">
        <v>79</v>
      </c>
    </row>
    <row r="19" spans="1:10" s="42" customFormat="1" x14ac:dyDescent="0.25">
      <c r="A19" s="253" t="s">
        <v>20</v>
      </c>
      <c r="B19" s="268" t="s">
        <v>60</v>
      </c>
      <c r="C19" s="247" t="s">
        <v>60</v>
      </c>
      <c r="D19" s="246" t="s">
        <v>60</v>
      </c>
      <c r="E19" s="247" t="s">
        <v>60</v>
      </c>
      <c r="F19" s="246" t="s">
        <v>917</v>
      </c>
      <c r="G19" s="247" t="s">
        <v>162</v>
      </c>
    </row>
    <row r="20" spans="1:10" s="42" customFormat="1" x14ac:dyDescent="0.25">
      <c r="A20" s="249"/>
      <c r="B20" s="269" t="s">
        <v>60</v>
      </c>
      <c r="C20" s="251" t="s">
        <v>60</v>
      </c>
      <c r="D20" s="250" t="s">
        <v>60</v>
      </c>
      <c r="E20" s="251" t="s">
        <v>60</v>
      </c>
      <c r="F20" s="250" t="s">
        <v>918</v>
      </c>
      <c r="G20" s="251" t="s">
        <v>517</v>
      </c>
    </row>
    <row r="21" spans="1:10" s="42" customFormat="1" x14ac:dyDescent="0.25">
      <c r="A21" s="249"/>
      <c r="B21" s="269" t="s">
        <v>60</v>
      </c>
      <c r="C21" s="251" t="s">
        <v>60</v>
      </c>
      <c r="D21" s="250" t="s">
        <v>60</v>
      </c>
      <c r="E21" s="251" t="s">
        <v>60</v>
      </c>
      <c r="F21" s="250" t="s">
        <v>919</v>
      </c>
      <c r="G21" s="251" t="s">
        <v>920</v>
      </c>
    </row>
    <row r="22" spans="1:10" s="42" customFormat="1" ht="16.5" thickBot="1" x14ac:dyDescent="0.3">
      <c r="A22" s="270"/>
      <c r="B22" s="271" t="s">
        <v>60</v>
      </c>
      <c r="C22" s="272" t="s">
        <v>60</v>
      </c>
      <c r="D22" s="272" t="s">
        <v>60</v>
      </c>
      <c r="E22" s="272" t="s">
        <v>60</v>
      </c>
      <c r="F22" s="271" t="s">
        <v>896</v>
      </c>
      <c r="G22" s="272" t="s">
        <v>348</v>
      </c>
    </row>
    <row r="23" spans="1:10" s="42" customFormat="1" x14ac:dyDescent="0.25">
      <c r="A23" s="253" t="s">
        <v>21</v>
      </c>
      <c r="B23" s="246" t="s">
        <v>60</v>
      </c>
      <c r="C23" s="247" t="s">
        <v>60</v>
      </c>
      <c r="D23" s="246" t="s">
        <v>60</v>
      </c>
      <c r="E23" s="247" t="s">
        <v>60</v>
      </c>
      <c r="F23" s="246" t="s">
        <v>878</v>
      </c>
      <c r="G23" s="247" t="s">
        <v>921</v>
      </c>
    </row>
    <row r="24" spans="1:10" s="42" customFormat="1" x14ac:dyDescent="0.25">
      <c r="A24" s="249"/>
      <c r="B24" s="269" t="s">
        <v>60</v>
      </c>
      <c r="C24" s="251" t="s">
        <v>60</v>
      </c>
      <c r="D24" s="250" t="s">
        <v>60</v>
      </c>
      <c r="E24" s="251" t="s">
        <v>60</v>
      </c>
      <c r="F24" s="250" t="s">
        <v>922</v>
      </c>
      <c r="G24" s="251" t="s">
        <v>162</v>
      </c>
    </row>
    <row r="25" spans="1:10" s="42" customFormat="1" x14ac:dyDescent="0.25">
      <c r="A25" s="249"/>
      <c r="B25" s="269" t="s">
        <v>60</v>
      </c>
      <c r="C25" s="251" t="s">
        <v>60</v>
      </c>
      <c r="D25" s="250" t="s">
        <v>60</v>
      </c>
      <c r="E25" s="251" t="s">
        <v>60</v>
      </c>
      <c r="F25" s="250" t="s">
        <v>923</v>
      </c>
      <c r="G25" s="251" t="s">
        <v>924</v>
      </c>
    </row>
    <row r="26" spans="1:10" s="42" customFormat="1" ht="16.5" thickBot="1" x14ac:dyDescent="0.3">
      <c r="A26" s="270"/>
      <c r="B26" s="271" t="s">
        <v>60</v>
      </c>
      <c r="C26" s="272" t="s">
        <v>60</v>
      </c>
      <c r="D26" s="271" t="s">
        <v>60</v>
      </c>
      <c r="E26" s="272" t="s">
        <v>60</v>
      </c>
      <c r="F26" s="271" t="s">
        <v>925</v>
      </c>
      <c r="G26" s="272" t="s">
        <v>926</v>
      </c>
    </row>
    <row r="27" spans="1:10" s="42" customFormat="1" x14ac:dyDescent="0.25">
      <c r="A27" s="253" t="s">
        <v>34</v>
      </c>
      <c r="B27" s="246" t="s">
        <v>60</v>
      </c>
      <c r="C27" s="247" t="s">
        <v>60</v>
      </c>
      <c r="D27" s="246" t="s">
        <v>60</v>
      </c>
      <c r="E27" s="247" t="s">
        <v>60</v>
      </c>
      <c r="F27" s="246" t="s">
        <v>900</v>
      </c>
      <c r="G27" s="247" t="s">
        <v>927</v>
      </c>
    </row>
    <row r="28" spans="1:10" s="42" customFormat="1" ht="16.5" thickBot="1" x14ac:dyDescent="0.3">
      <c r="A28" s="249"/>
      <c r="B28" s="269" t="s">
        <v>60</v>
      </c>
      <c r="C28" s="251" t="s">
        <v>60</v>
      </c>
      <c r="D28" s="250" t="s">
        <v>60</v>
      </c>
      <c r="E28" s="251" t="s">
        <v>60</v>
      </c>
      <c r="F28" s="250" t="s">
        <v>928</v>
      </c>
      <c r="G28" s="251" t="s">
        <v>929</v>
      </c>
    </row>
    <row r="29" spans="1:10" s="42" customFormat="1" x14ac:dyDescent="0.25">
      <c r="A29" s="253" t="s">
        <v>36</v>
      </c>
      <c r="B29" s="246" t="s">
        <v>60</v>
      </c>
      <c r="C29" s="247" t="s">
        <v>60</v>
      </c>
      <c r="D29" s="246" t="s">
        <v>930</v>
      </c>
      <c r="E29" s="247" t="s">
        <v>931</v>
      </c>
      <c r="F29" s="246" t="s">
        <v>60</v>
      </c>
      <c r="G29" s="247" t="s">
        <v>60</v>
      </c>
    </row>
    <row r="30" spans="1:10" s="42" customFormat="1" x14ac:dyDescent="0.25">
      <c r="A30" s="249"/>
      <c r="B30" s="250" t="s">
        <v>60</v>
      </c>
      <c r="C30" s="251" t="s">
        <v>60</v>
      </c>
      <c r="D30" s="250" t="s">
        <v>932</v>
      </c>
      <c r="E30" s="251" t="s">
        <v>933</v>
      </c>
      <c r="F30" s="250" t="s">
        <v>60</v>
      </c>
      <c r="G30" s="251" t="s">
        <v>60</v>
      </c>
    </row>
    <row r="31" spans="1:10" s="42" customFormat="1" x14ac:dyDescent="0.25">
      <c r="A31" s="249"/>
      <c r="B31" s="250" t="s">
        <v>60</v>
      </c>
      <c r="C31" s="251" t="s">
        <v>60</v>
      </c>
      <c r="D31" s="250" t="s">
        <v>934</v>
      </c>
      <c r="E31" s="251" t="s">
        <v>935</v>
      </c>
      <c r="F31" s="250" t="s">
        <v>60</v>
      </c>
      <c r="G31" s="251" t="s">
        <v>60</v>
      </c>
    </row>
    <row r="32" spans="1:10" s="42" customFormat="1" ht="16.5" thickBot="1" x14ac:dyDescent="0.3">
      <c r="A32" s="270"/>
      <c r="B32" s="271" t="s">
        <v>60</v>
      </c>
      <c r="C32" s="272" t="s">
        <v>60</v>
      </c>
      <c r="D32" s="271" t="s">
        <v>925</v>
      </c>
      <c r="E32" s="272" t="s">
        <v>895</v>
      </c>
      <c r="F32" s="271" t="s">
        <v>60</v>
      </c>
      <c r="G32" s="272" t="s">
        <v>60</v>
      </c>
    </row>
    <row r="33" spans="1:7" s="42" customFormat="1" ht="16.5" thickBot="1" x14ac:dyDescent="0.3">
      <c r="A33" s="273" t="s">
        <v>38</v>
      </c>
      <c r="B33" s="274" t="s">
        <v>60</v>
      </c>
      <c r="C33" s="275" t="s">
        <v>60</v>
      </c>
      <c r="D33" s="274" t="s">
        <v>892</v>
      </c>
      <c r="E33" s="275" t="s">
        <v>936</v>
      </c>
      <c r="F33" s="274" t="s">
        <v>60</v>
      </c>
      <c r="G33" s="275" t="s">
        <v>60</v>
      </c>
    </row>
    <row r="34" spans="1:7" s="42" customFormat="1" x14ac:dyDescent="0.25">
      <c r="A34" s="253" t="s">
        <v>40</v>
      </c>
      <c r="B34" s="246" t="s">
        <v>60</v>
      </c>
      <c r="C34" s="247" t="s">
        <v>60</v>
      </c>
      <c r="D34" s="246" t="s">
        <v>60</v>
      </c>
      <c r="E34" s="247" t="s">
        <v>60</v>
      </c>
      <c r="F34" s="246" t="s">
        <v>937</v>
      </c>
      <c r="G34" s="247" t="s">
        <v>938</v>
      </c>
    </row>
    <row r="35" spans="1:7" s="42" customFormat="1" x14ac:dyDescent="0.25">
      <c r="A35" s="249"/>
      <c r="B35" s="250" t="s">
        <v>60</v>
      </c>
      <c r="C35" s="251" t="s">
        <v>60</v>
      </c>
      <c r="D35" s="250" t="s">
        <v>60</v>
      </c>
      <c r="E35" s="251" t="s">
        <v>60</v>
      </c>
      <c r="F35" s="250" t="s">
        <v>939</v>
      </c>
      <c r="G35" s="251" t="s">
        <v>940</v>
      </c>
    </row>
    <row r="36" spans="1:7" s="42" customFormat="1" x14ac:dyDescent="0.25">
      <c r="A36" s="249"/>
      <c r="B36" s="250" t="s">
        <v>60</v>
      </c>
      <c r="C36" s="251" t="s">
        <v>60</v>
      </c>
      <c r="D36" s="250" t="s">
        <v>60</v>
      </c>
      <c r="E36" s="251" t="s">
        <v>60</v>
      </c>
      <c r="F36" s="250" t="s">
        <v>941</v>
      </c>
      <c r="G36" s="251" t="s">
        <v>942</v>
      </c>
    </row>
    <row r="37" spans="1:7" s="42" customFormat="1" x14ac:dyDescent="0.25">
      <c r="A37" s="249"/>
      <c r="B37" s="250" t="s">
        <v>60</v>
      </c>
      <c r="C37" s="251" t="s">
        <v>60</v>
      </c>
      <c r="D37" s="250" t="s">
        <v>60</v>
      </c>
      <c r="E37" s="251" t="s">
        <v>60</v>
      </c>
      <c r="F37" s="250" t="s">
        <v>943</v>
      </c>
      <c r="G37" s="251" t="s">
        <v>940</v>
      </c>
    </row>
    <row r="38" spans="1:7" s="42" customFormat="1" x14ac:dyDescent="0.25">
      <c r="A38" s="258" t="s">
        <v>194</v>
      </c>
      <c r="B38" s="259" t="s">
        <v>60</v>
      </c>
      <c r="C38" s="260" t="s">
        <v>60</v>
      </c>
      <c r="D38" s="259" t="s">
        <v>60</v>
      </c>
      <c r="E38" s="260" t="s">
        <v>60</v>
      </c>
      <c r="F38" s="259" t="s">
        <v>937</v>
      </c>
      <c r="G38" s="260" t="s">
        <v>889</v>
      </c>
    </row>
    <row r="39" spans="1:7" s="42" customFormat="1" x14ac:dyDescent="0.25">
      <c r="A39" s="249"/>
      <c r="B39" s="250" t="s">
        <v>60</v>
      </c>
      <c r="C39" s="251" t="s">
        <v>60</v>
      </c>
      <c r="D39" s="250" t="s">
        <v>60</v>
      </c>
      <c r="E39" s="251" t="s">
        <v>60</v>
      </c>
      <c r="F39" s="250" t="s">
        <v>939</v>
      </c>
      <c r="G39" s="251" t="s">
        <v>936</v>
      </c>
    </row>
    <row r="40" spans="1:7" s="42" customFormat="1" x14ac:dyDescent="0.25">
      <c r="A40" s="249"/>
      <c r="B40" s="250" t="s">
        <v>60</v>
      </c>
      <c r="C40" s="251" t="s">
        <v>60</v>
      </c>
      <c r="D40" s="250" t="s">
        <v>60</v>
      </c>
      <c r="E40" s="251" t="s">
        <v>60</v>
      </c>
      <c r="F40" s="250" t="s">
        <v>941</v>
      </c>
      <c r="G40" s="251" t="s">
        <v>944</v>
      </c>
    </row>
    <row r="41" spans="1:7" s="42" customFormat="1" x14ac:dyDescent="0.25">
      <c r="A41" s="255"/>
      <c r="B41" s="256" t="s">
        <v>60</v>
      </c>
      <c r="C41" s="257" t="s">
        <v>60</v>
      </c>
      <c r="D41" s="256" t="s">
        <v>60</v>
      </c>
      <c r="E41" s="257" t="s">
        <v>60</v>
      </c>
      <c r="F41" s="256" t="s">
        <v>943</v>
      </c>
      <c r="G41" s="257" t="s">
        <v>940</v>
      </c>
    </row>
    <row r="42" spans="1:7" s="42" customFormat="1" ht="16.5" thickBot="1" x14ac:dyDescent="0.3">
      <c r="A42" s="249" t="s">
        <v>198</v>
      </c>
      <c r="B42" s="250" t="s">
        <v>60</v>
      </c>
      <c r="C42" s="251" t="s">
        <v>60</v>
      </c>
      <c r="D42" s="250" t="s">
        <v>60</v>
      </c>
      <c r="E42" s="251" t="s">
        <v>60</v>
      </c>
      <c r="F42" s="250" t="s">
        <v>892</v>
      </c>
      <c r="G42" s="251" t="s">
        <v>933</v>
      </c>
    </row>
    <row r="43" spans="1:7" s="42" customFormat="1" x14ac:dyDescent="0.25">
      <c r="A43" s="253" t="s">
        <v>22</v>
      </c>
      <c r="B43" s="246" t="s">
        <v>945</v>
      </c>
      <c r="C43" s="247" t="s">
        <v>946</v>
      </c>
      <c r="D43" s="246" t="s">
        <v>890</v>
      </c>
      <c r="E43" s="247" t="s">
        <v>891</v>
      </c>
      <c r="F43" s="246" t="s">
        <v>945</v>
      </c>
      <c r="G43" s="247" t="s">
        <v>947</v>
      </c>
    </row>
    <row r="44" spans="1:7" s="42" customFormat="1" x14ac:dyDescent="0.25">
      <c r="A44" s="249"/>
      <c r="B44" s="250" t="s">
        <v>948</v>
      </c>
      <c r="C44" s="251" t="s">
        <v>509</v>
      </c>
      <c r="D44" s="250" t="s">
        <v>896</v>
      </c>
      <c r="E44" s="251" t="s">
        <v>949</v>
      </c>
      <c r="F44" s="250" t="s">
        <v>948</v>
      </c>
      <c r="G44" s="251" t="s">
        <v>950</v>
      </c>
    </row>
    <row r="45" spans="1:7" s="42" customFormat="1" x14ac:dyDescent="0.25">
      <c r="A45" s="249"/>
      <c r="B45" s="250" t="s">
        <v>951</v>
      </c>
      <c r="C45" s="251" t="s">
        <v>946</v>
      </c>
      <c r="D45" s="250" t="s">
        <v>60</v>
      </c>
      <c r="E45" s="251" t="s">
        <v>60</v>
      </c>
      <c r="F45" s="250" t="s">
        <v>952</v>
      </c>
      <c r="G45" s="251" t="s">
        <v>953</v>
      </c>
    </row>
    <row r="46" spans="1:7" s="42" customFormat="1" x14ac:dyDescent="0.25">
      <c r="A46" s="255"/>
      <c r="B46" s="256" t="s">
        <v>910</v>
      </c>
      <c r="C46" s="257" t="s">
        <v>954</v>
      </c>
      <c r="D46" s="256" t="s">
        <v>60</v>
      </c>
      <c r="E46" s="257" t="s">
        <v>60</v>
      </c>
      <c r="F46" s="256" t="s">
        <v>955</v>
      </c>
      <c r="G46" s="257" t="s">
        <v>956</v>
      </c>
    </row>
    <row r="47" spans="1:7" s="42" customFormat="1" x14ac:dyDescent="0.25">
      <c r="A47" s="258" t="s">
        <v>211</v>
      </c>
      <c r="B47" s="259" t="s">
        <v>957</v>
      </c>
      <c r="C47" s="260" t="s">
        <v>893</v>
      </c>
      <c r="D47" s="259" t="s">
        <v>957</v>
      </c>
      <c r="E47" s="260" t="s">
        <v>958</v>
      </c>
      <c r="F47" s="259" t="s">
        <v>957</v>
      </c>
      <c r="G47" s="260" t="s">
        <v>884</v>
      </c>
    </row>
    <row r="48" spans="1:7" s="42" customFormat="1" x14ac:dyDescent="0.25">
      <c r="A48" s="249"/>
      <c r="B48" s="250" t="s">
        <v>910</v>
      </c>
      <c r="C48" s="251" t="s">
        <v>949</v>
      </c>
      <c r="D48" s="250" t="s">
        <v>910</v>
      </c>
      <c r="E48" s="251" t="s">
        <v>959</v>
      </c>
      <c r="F48" s="250" t="s">
        <v>910</v>
      </c>
      <c r="G48" s="251" t="s">
        <v>954</v>
      </c>
    </row>
    <row r="49" spans="1:7" s="42" customFormat="1" x14ac:dyDescent="0.25">
      <c r="A49" s="258" t="s">
        <v>221</v>
      </c>
      <c r="B49" s="259" t="s">
        <v>913</v>
      </c>
      <c r="C49" s="260" t="s">
        <v>929</v>
      </c>
      <c r="D49" s="259" t="s">
        <v>913</v>
      </c>
      <c r="E49" s="260" t="s">
        <v>915</v>
      </c>
      <c r="F49" s="259" t="s">
        <v>957</v>
      </c>
      <c r="G49" s="260" t="s">
        <v>899</v>
      </c>
    </row>
    <row r="50" spans="1:7" s="42" customFormat="1" x14ac:dyDescent="0.25">
      <c r="A50" s="249"/>
      <c r="B50" s="250" t="s">
        <v>916</v>
      </c>
      <c r="C50" s="251" t="s">
        <v>145</v>
      </c>
      <c r="D50" s="250" t="s">
        <v>916</v>
      </c>
      <c r="E50" s="251" t="s">
        <v>960</v>
      </c>
      <c r="F50" s="250" t="s">
        <v>910</v>
      </c>
      <c r="G50" s="251" t="s">
        <v>961</v>
      </c>
    </row>
    <row r="51" spans="1:7" s="42" customFormat="1" x14ac:dyDescent="0.25">
      <c r="A51" s="249"/>
      <c r="B51" s="250" t="s">
        <v>896</v>
      </c>
      <c r="C51" s="251" t="s">
        <v>962</v>
      </c>
      <c r="D51" s="250" t="s">
        <v>896</v>
      </c>
      <c r="E51" s="251" t="s">
        <v>963</v>
      </c>
      <c r="F51" s="250" t="s">
        <v>60</v>
      </c>
      <c r="G51" s="251" t="s">
        <v>60</v>
      </c>
    </row>
    <row r="52" spans="1:7" s="42" customFormat="1" x14ac:dyDescent="0.25">
      <c r="A52" s="258" t="s">
        <v>231</v>
      </c>
      <c r="B52" s="259" t="s">
        <v>964</v>
      </c>
      <c r="C52" s="260" t="s">
        <v>376</v>
      </c>
      <c r="D52" s="259" t="s">
        <v>965</v>
      </c>
      <c r="E52" s="260" t="s">
        <v>376</v>
      </c>
      <c r="F52" s="259" t="s">
        <v>964</v>
      </c>
      <c r="G52" s="260" t="s">
        <v>895</v>
      </c>
    </row>
    <row r="53" spans="1:7" s="42" customFormat="1" x14ac:dyDescent="0.25">
      <c r="A53" s="255"/>
      <c r="B53" s="256" t="s">
        <v>955</v>
      </c>
      <c r="C53" s="257" t="s">
        <v>921</v>
      </c>
      <c r="D53" s="256" t="s">
        <v>943</v>
      </c>
      <c r="E53" s="257" t="s">
        <v>954</v>
      </c>
      <c r="F53" s="256" t="s">
        <v>955</v>
      </c>
      <c r="G53" s="257" t="s">
        <v>966</v>
      </c>
    </row>
    <row r="54" spans="1:7" s="42" customFormat="1" x14ac:dyDescent="0.25">
      <c r="A54" s="258" t="s">
        <v>241</v>
      </c>
      <c r="B54" s="259" t="s">
        <v>967</v>
      </c>
      <c r="C54" s="260" t="s">
        <v>893</v>
      </c>
      <c r="D54" s="259" t="s">
        <v>967</v>
      </c>
      <c r="E54" s="260" t="s">
        <v>888</v>
      </c>
      <c r="F54" s="259" t="s">
        <v>945</v>
      </c>
      <c r="G54" s="260" t="s">
        <v>897</v>
      </c>
    </row>
    <row r="55" spans="1:7" s="42" customFormat="1" x14ac:dyDescent="0.25">
      <c r="A55" s="249"/>
      <c r="B55" s="250" t="s">
        <v>968</v>
      </c>
      <c r="C55" s="251" t="s">
        <v>969</v>
      </c>
      <c r="D55" s="250" t="s">
        <v>968</v>
      </c>
      <c r="E55" s="251" t="s">
        <v>970</v>
      </c>
      <c r="F55" s="250" t="s">
        <v>948</v>
      </c>
      <c r="G55" s="251" t="s">
        <v>129</v>
      </c>
    </row>
    <row r="56" spans="1:7" s="42" customFormat="1" x14ac:dyDescent="0.25">
      <c r="A56" s="255"/>
      <c r="B56" s="256" t="s">
        <v>928</v>
      </c>
      <c r="C56" s="257" t="s">
        <v>971</v>
      </c>
      <c r="D56" s="256" t="s">
        <v>928</v>
      </c>
      <c r="E56" s="257" t="s">
        <v>972</v>
      </c>
      <c r="F56" s="256" t="s">
        <v>898</v>
      </c>
      <c r="G56" s="257" t="s">
        <v>914</v>
      </c>
    </row>
    <row r="57" spans="1:7" s="42" customFormat="1" x14ac:dyDescent="0.25">
      <c r="A57" s="258" t="s">
        <v>251</v>
      </c>
      <c r="B57" s="259" t="s">
        <v>900</v>
      </c>
      <c r="C57" s="260" t="s">
        <v>973</v>
      </c>
      <c r="D57" s="259" t="s">
        <v>900</v>
      </c>
      <c r="E57" s="260" t="s">
        <v>973</v>
      </c>
      <c r="F57" s="259" t="s">
        <v>917</v>
      </c>
      <c r="G57" s="260" t="s">
        <v>253</v>
      </c>
    </row>
    <row r="58" spans="1:7" s="42" customFormat="1" x14ac:dyDescent="0.25">
      <c r="A58" s="249"/>
      <c r="B58" s="250" t="s">
        <v>928</v>
      </c>
      <c r="C58" s="251" t="s">
        <v>974</v>
      </c>
      <c r="D58" s="250" t="s">
        <v>928</v>
      </c>
      <c r="E58" s="251" t="s">
        <v>974</v>
      </c>
      <c r="F58" s="250" t="s">
        <v>975</v>
      </c>
      <c r="G58" s="251" t="s">
        <v>976</v>
      </c>
    </row>
    <row r="59" spans="1:7" s="42" customFormat="1" x14ac:dyDescent="0.25">
      <c r="A59" s="249"/>
      <c r="B59" s="250" t="s">
        <v>60</v>
      </c>
      <c r="C59" s="251" t="s">
        <v>60</v>
      </c>
      <c r="D59" s="262" t="s">
        <v>60</v>
      </c>
      <c r="E59" s="262" t="s">
        <v>60</v>
      </c>
      <c r="F59" s="250" t="s">
        <v>948</v>
      </c>
      <c r="G59" s="251" t="s">
        <v>326</v>
      </c>
    </row>
    <row r="60" spans="1:7" s="42" customFormat="1" x14ac:dyDescent="0.25">
      <c r="A60" s="255"/>
      <c r="B60" s="256" t="s">
        <v>60</v>
      </c>
      <c r="C60" s="257" t="s">
        <v>60</v>
      </c>
      <c r="D60" s="264" t="s">
        <v>60</v>
      </c>
      <c r="E60" s="264" t="s">
        <v>60</v>
      </c>
      <c r="F60" s="256" t="s">
        <v>898</v>
      </c>
      <c r="G60" s="257" t="s">
        <v>977</v>
      </c>
    </row>
    <row r="61" spans="1:7" s="42" customFormat="1" x14ac:dyDescent="0.25">
      <c r="A61" s="249" t="s">
        <v>260</v>
      </c>
      <c r="B61" s="250" t="s">
        <v>930</v>
      </c>
      <c r="C61" s="251" t="s">
        <v>966</v>
      </c>
      <c r="D61" s="250" t="s">
        <v>937</v>
      </c>
      <c r="E61" s="251" t="s">
        <v>953</v>
      </c>
      <c r="F61" s="250" t="s">
        <v>917</v>
      </c>
      <c r="G61" s="251" t="s">
        <v>978</v>
      </c>
    </row>
    <row r="62" spans="1:7" s="42" customFormat="1" x14ac:dyDescent="0.25">
      <c r="A62" s="249"/>
      <c r="B62" s="250" t="s">
        <v>979</v>
      </c>
      <c r="C62" s="251" t="s">
        <v>882</v>
      </c>
      <c r="D62" s="250" t="s">
        <v>980</v>
      </c>
      <c r="E62" s="251" t="s">
        <v>981</v>
      </c>
      <c r="F62" s="250" t="s">
        <v>982</v>
      </c>
      <c r="G62" s="251" t="s">
        <v>983</v>
      </c>
    </row>
    <row r="63" spans="1:7" s="42" customFormat="1" x14ac:dyDescent="0.25">
      <c r="A63" s="249"/>
      <c r="B63" s="250" t="s">
        <v>984</v>
      </c>
      <c r="C63" s="251" t="s">
        <v>971</v>
      </c>
      <c r="D63" s="250" t="s">
        <v>883</v>
      </c>
      <c r="E63" s="251" t="s">
        <v>985</v>
      </c>
      <c r="F63" s="262" t="s">
        <v>60</v>
      </c>
      <c r="G63" s="262" t="s">
        <v>60</v>
      </c>
    </row>
    <row r="64" spans="1:7" s="42" customFormat="1" ht="16.5" thickBot="1" x14ac:dyDescent="0.3">
      <c r="A64" s="270"/>
      <c r="B64" s="271" t="s">
        <v>986</v>
      </c>
      <c r="C64" s="272" t="s">
        <v>987</v>
      </c>
      <c r="D64" s="264" t="s">
        <v>60</v>
      </c>
      <c r="E64" s="264" t="s">
        <v>60</v>
      </c>
      <c r="F64" s="264" t="s">
        <v>60</v>
      </c>
      <c r="G64" s="264" t="s">
        <v>60</v>
      </c>
    </row>
    <row r="65" spans="1:7" s="42" customFormat="1" x14ac:dyDescent="0.25">
      <c r="A65" s="253" t="s">
        <v>23</v>
      </c>
      <c r="B65" s="246" t="s">
        <v>880</v>
      </c>
      <c r="C65" s="247" t="s">
        <v>987</v>
      </c>
      <c r="D65" s="246" t="s">
        <v>878</v>
      </c>
      <c r="E65" s="247" t="s">
        <v>376</v>
      </c>
      <c r="F65" s="246" t="s">
        <v>892</v>
      </c>
      <c r="G65" s="247" t="s">
        <v>988</v>
      </c>
    </row>
    <row r="66" spans="1:7" s="42" customFormat="1" x14ac:dyDescent="0.25">
      <c r="A66" s="249"/>
      <c r="B66" s="250" t="s">
        <v>941</v>
      </c>
      <c r="C66" s="251" t="s">
        <v>989</v>
      </c>
      <c r="D66" s="250" t="s">
        <v>990</v>
      </c>
      <c r="E66" s="251" t="s">
        <v>174</v>
      </c>
      <c r="F66" s="262" t="s">
        <v>60</v>
      </c>
      <c r="G66" s="262" t="s">
        <v>60</v>
      </c>
    </row>
    <row r="67" spans="1:7" s="42" customFormat="1" x14ac:dyDescent="0.25">
      <c r="A67" s="249"/>
      <c r="B67" s="250" t="s">
        <v>991</v>
      </c>
      <c r="C67" s="251" t="s">
        <v>992</v>
      </c>
      <c r="D67" s="250" t="s">
        <v>991</v>
      </c>
      <c r="E67" s="251" t="s">
        <v>993</v>
      </c>
      <c r="F67" s="262" t="s">
        <v>60</v>
      </c>
      <c r="G67" s="262" t="s">
        <v>60</v>
      </c>
    </row>
    <row r="68" spans="1:7" s="42" customFormat="1" x14ac:dyDescent="0.25">
      <c r="A68" s="249"/>
      <c r="B68" s="250" t="s">
        <v>986</v>
      </c>
      <c r="C68" s="251" t="s">
        <v>162</v>
      </c>
      <c r="D68" s="250" t="s">
        <v>986</v>
      </c>
      <c r="E68" s="251" t="s">
        <v>994</v>
      </c>
      <c r="F68" s="264" t="s">
        <v>60</v>
      </c>
      <c r="G68" s="264" t="s">
        <v>60</v>
      </c>
    </row>
    <row r="69" spans="1:7" s="42" customFormat="1" x14ac:dyDescent="0.25">
      <c r="A69" s="258" t="s">
        <v>275</v>
      </c>
      <c r="B69" s="259" t="s">
        <v>964</v>
      </c>
      <c r="C69" s="260" t="s">
        <v>995</v>
      </c>
      <c r="D69" s="259" t="s">
        <v>964</v>
      </c>
      <c r="E69" s="260" t="s">
        <v>926</v>
      </c>
      <c r="F69" s="259" t="s">
        <v>892</v>
      </c>
      <c r="G69" s="260" t="s">
        <v>973</v>
      </c>
    </row>
    <row r="70" spans="1:7" s="42" customFormat="1" x14ac:dyDescent="0.25">
      <c r="A70" s="249"/>
      <c r="B70" s="250" t="s">
        <v>955</v>
      </c>
      <c r="C70" s="251" t="s">
        <v>912</v>
      </c>
      <c r="D70" s="250" t="s">
        <v>955</v>
      </c>
      <c r="E70" s="251" t="s">
        <v>889</v>
      </c>
      <c r="F70" s="250" t="s">
        <v>60</v>
      </c>
      <c r="G70" s="251" t="s">
        <v>60</v>
      </c>
    </row>
    <row r="71" spans="1:7" s="42" customFormat="1" x14ac:dyDescent="0.25">
      <c r="A71" s="258" t="s">
        <v>283</v>
      </c>
      <c r="B71" s="259" t="s">
        <v>892</v>
      </c>
      <c r="C71" s="260" t="s">
        <v>972</v>
      </c>
      <c r="D71" s="259" t="s">
        <v>892</v>
      </c>
      <c r="E71" s="260" t="s">
        <v>966</v>
      </c>
      <c r="F71" s="259" t="s">
        <v>996</v>
      </c>
      <c r="G71" s="260" t="s">
        <v>966</v>
      </c>
    </row>
    <row r="72" spans="1:7" s="42" customFormat="1" ht="16.5" thickBot="1" x14ac:dyDescent="0.3">
      <c r="A72" s="249"/>
      <c r="B72" s="250" t="s">
        <v>60</v>
      </c>
      <c r="C72" s="264" t="s">
        <v>60</v>
      </c>
      <c r="D72" s="264" t="s">
        <v>60</v>
      </c>
      <c r="E72" s="264" t="s">
        <v>60</v>
      </c>
      <c r="F72" s="250" t="s">
        <v>986</v>
      </c>
      <c r="G72" s="251" t="s">
        <v>165</v>
      </c>
    </row>
    <row r="73" spans="1:7" s="42" customFormat="1" x14ac:dyDescent="0.25">
      <c r="A73" s="253" t="s">
        <v>28</v>
      </c>
      <c r="B73" s="246" t="s">
        <v>890</v>
      </c>
      <c r="C73" s="247" t="s">
        <v>997</v>
      </c>
      <c r="D73" s="246" t="s">
        <v>881</v>
      </c>
      <c r="E73" s="247" t="s">
        <v>998</v>
      </c>
      <c r="F73" s="246" t="s">
        <v>890</v>
      </c>
      <c r="G73" s="247" t="s">
        <v>995</v>
      </c>
    </row>
    <row r="74" spans="1:7" s="42" customFormat="1" x14ac:dyDescent="0.25">
      <c r="A74" s="249"/>
      <c r="B74" s="250" t="s">
        <v>999</v>
      </c>
      <c r="C74" s="251" t="s">
        <v>1000</v>
      </c>
      <c r="D74" s="250" t="s">
        <v>887</v>
      </c>
      <c r="E74" s="251" t="s">
        <v>1001</v>
      </c>
      <c r="F74" s="250" t="s">
        <v>999</v>
      </c>
      <c r="G74" s="251" t="s">
        <v>1002</v>
      </c>
    </row>
    <row r="75" spans="1:7" s="42" customFormat="1" ht="16.5" thickBot="1" x14ac:dyDescent="0.3">
      <c r="A75" s="249"/>
      <c r="B75" s="250" t="s">
        <v>911</v>
      </c>
      <c r="C75" s="251" t="s">
        <v>953</v>
      </c>
      <c r="D75" s="264" t="s">
        <v>60</v>
      </c>
      <c r="E75" s="264" t="s">
        <v>60</v>
      </c>
      <c r="F75" s="250" t="s">
        <v>911</v>
      </c>
      <c r="G75" s="251" t="s">
        <v>1003</v>
      </c>
    </row>
    <row r="76" spans="1:7" s="42" customFormat="1" x14ac:dyDescent="0.25">
      <c r="A76" s="253" t="s">
        <v>35</v>
      </c>
      <c r="B76" s="246" t="s">
        <v>878</v>
      </c>
      <c r="C76" s="247" t="s">
        <v>988</v>
      </c>
      <c r="D76" s="246" t="s">
        <v>1004</v>
      </c>
      <c r="E76" s="247" t="s">
        <v>929</v>
      </c>
      <c r="F76" s="246" t="s">
        <v>878</v>
      </c>
      <c r="G76" s="247" t="s">
        <v>1005</v>
      </c>
    </row>
    <row r="77" spans="1:7" s="42" customFormat="1" x14ac:dyDescent="0.25">
      <c r="A77" s="249"/>
      <c r="B77" s="250" t="s">
        <v>1006</v>
      </c>
      <c r="C77" s="251" t="s">
        <v>926</v>
      </c>
      <c r="D77" s="250" t="s">
        <v>1007</v>
      </c>
      <c r="E77" s="251" t="s">
        <v>901</v>
      </c>
      <c r="F77" s="250" t="s">
        <v>1006</v>
      </c>
      <c r="G77" s="251" t="s">
        <v>1008</v>
      </c>
    </row>
    <row r="78" spans="1:7" s="42" customFormat="1" ht="16.5" thickBot="1" x14ac:dyDescent="0.3">
      <c r="A78" s="270"/>
      <c r="B78" s="271" t="s">
        <v>911</v>
      </c>
      <c r="C78" s="272" t="s">
        <v>888</v>
      </c>
      <c r="D78" s="264" t="s">
        <v>60</v>
      </c>
      <c r="E78" s="264" t="s">
        <v>60</v>
      </c>
      <c r="F78" s="271" t="s">
        <v>911</v>
      </c>
      <c r="G78" s="272" t="s">
        <v>1009</v>
      </c>
    </row>
    <row r="79" spans="1:7" s="42" customFormat="1" ht="14.25" customHeight="1" x14ac:dyDescent="0.25">
      <c r="A79" s="253" t="s">
        <v>37</v>
      </c>
      <c r="B79" s="246" t="s">
        <v>1010</v>
      </c>
      <c r="C79" s="247" t="s">
        <v>1011</v>
      </c>
      <c r="D79" s="246" t="s">
        <v>880</v>
      </c>
      <c r="E79" s="247" t="s">
        <v>1012</v>
      </c>
      <c r="F79" s="246" t="s">
        <v>1013</v>
      </c>
      <c r="G79" s="247" t="s">
        <v>949</v>
      </c>
    </row>
    <row r="80" spans="1:7" s="42" customFormat="1" ht="14.25" customHeight="1" x14ac:dyDescent="0.25">
      <c r="A80" s="249"/>
      <c r="B80" s="250" t="s">
        <v>1014</v>
      </c>
      <c r="C80" s="251" t="s">
        <v>947</v>
      </c>
      <c r="D80" s="250" t="s">
        <v>1015</v>
      </c>
      <c r="E80" s="251" t="s">
        <v>895</v>
      </c>
      <c r="F80" s="250" t="s">
        <v>1016</v>
      </c>
      <c r="G80" s="251" t="s">
        <v>1017</v>
      </c>
    </row>
    <row r="81" spans="1:7" s="42" customFormat="1" ht="14.25" customHeight="1" x14ac:dyDescent="0.25">
      <c r="A81" s="249"/>
      <c r="B81" s="250" t="s">
        <v>1018</v>
      </c>
      <c r="C81" s="251" t="s">
        <v>1019</v>
      </c>
      <c r="D81" s="250" t="s">
        <v>60</v>
      </c>
      <c r="E81" s="251" t="s">
        <v>60</v>
      </c>
      <c r="F81" s="250" t="s">
        <v>60</v>
      </c>
      <c r="G81" s="251" t="s">
        <v>60</v>
      </c>
    </row>
    <row r="82" spans="1:7" s="42" customFormat="1" ht="14.25" customHeight="1" thickBot="1" x14ac:dyDescent="0.3">
      <c r="A82" s="249"/>
      <c r="B82" s="250" t="s">
        <v>887</v>
      </c>
      <c r="C82" s="251" t="s">
        <v>1001</v>
      </c>
      <c r="D82" s="264" t="s">
        <v>60</v>
      </c>
      <c r="E82" s="264" t="s">
        <v>60</v>
      </c>
      <c r="F82" s="264" t="s">
        <v>60</v>
      </c>
      <c r="G82" s="264" t="s">
        <v>60</v>
      </c>
    </row>
    <row r="83" spans="1:7" s="42" customFormat="1" ht="16.5" thickBot="1" x14ac:dyDescent="0.3">
      <c r="A83" s="253" t="s">
        <v>26</v>
      </c>
      <c r="B83" s="246" t="s">
        <v>892</v>
      </c>
      <c r="C83" s="247" t="s">
        <v>956</v>
      </c>
      <c r="D83" s="246" t="s">
        <v>892</v>
      </c>
      <c r="E83" s="247" t="s">
        <v>956</v>
      </c>
      <c r="F83" s="246" t="s">
        <v>892</v>
      </c>
      <c r="G83" s="247" t="s">
        <v>959</v>
      </c>
    </row>
    <row r="84" spans="1:7" s="42" customFormat="1" x14ac:dyDescent="0.25">
      <c r="A84" s="253" t="s">
        <v>33</v>
      </c>
      <c r="B84" s="246" t="s">
        <v>1004</v>
      </c>
      <c r="C84" s="247" t="s">
        <v>971</v>
      </c>
      <c r="D84" s="246" t="s">
        <v>1004</v>
      </c>
      <c r="E84" s="247" t="s">
        <v>956</v>
      </c>
      <c r="F84" s="246" t="s">
        <v>1004</v>
      </c>
      <c r="G84" s="247" t="s">
        <v>899</v>
      </c>
    </row>
    <row r="85" spans="1:7" s="42" customFormat="1" x14ac:dyDescent="0.25">
      <c r="A85" s="249"/>
      <c r="B85" s="250" t="s">
        <v>1007</v>
      </c>
      <c r="C85" s="251" t="s">
        <v>936</v>
      </c>
      <c r="D85" s="250" t="s">
        <v>1007</v>
      </c>
      <c r="E85" s="251" t="s">
        <v>1020</v>
      </c>
      <c r="F85" s="250" t="s">
        <v>1007</v>
      </c>
      <c r="G85" s="251" t="s">
        <v>981</v>
      </c>
    </row>
    <row r="86" spans="1:7" s="42" customFormat="1" x14ac:dyDescent="0.25">
      <c r="A86" s="276" t="s">
        <v>342</v>
      </c>
      <c r="B86" s="277" t="s">
        <v>892</v>
      </c>
      <c r="C86" s="206" t="s">
        <v>954</v>
      </c>
      <c r="D86" s="277" t="s">
        <v>892</v>
      </c>
      <c r="E86" s="206" t="s">
        <v>921</v>
      </c>
      <c r="F86" s="277" t="s">
        <v>892</v>
      </c>
      <c r="G86" s="206" t="s">
        <v>1021</v>
      </c>
    </row>
    <row r="87" spans="1:7" s="42" customFormat="1" x14ac:dyDescent="0.25">
      <c r="A87" s="258" t="s">
        <v>334</v>
      </c>
      <c r="B87" s="259" t="s">
        <v>1022</v>
      </c>
      <c r="C87" s="260" t="s">
        <v>961</v>
      </c>
      <c r="D87" s="259" t="s">
        <v>1022</v>
      </c>
      <c r="E87" s="260" t="s">
        <v>977</v>
      </c>
      <c r="F87" s="259" t="s">
        <v>1004</v>
      </c>
      <c r="G87" s="260" t="s">
        <v>953</v>
      </c>
    </row>
    <row r="88" spans="1:7" s="42" customFormat="1" x14ac:dyDescent="0.25">
      <c r="A88" s="249"/>
      <c r="B88" s="250" t="s">
        <v>1023</v>
      </c>
      <c r="C88" s="251" t="s">
        <v>1024</v>
      </c>
      <c r="D88" s="250" t="s">
        <v>1023</v>
      </c>
      <c r="E88" s="251" t="s">
        <v>324</v>
      </c>
      <c r="F88" s="250" t="s">
        <v>1007</v>
      </c>
      <c r="G88" s="251" t="s">
        <v>1025</v>
      </c>
    </row>
    <row r="89" spans="1:7" s="42" customFormat="1" x14ac:dyDescent="0.25">
      <c r="A89" s="276" t="s">
        <v>350</v>
      </c>
      <c r="B89" s="277" t="s">
        <v>892</v>
      </c>
      <c r="C89" s="206" t="s">
        <v>983</v>
      </c>
      <c r="D89" s="277" t="s">
        <v>892</v>
      </c>
      <c r="E89" s="206" t="s">
        <v>987</v>
      </c>
      <c r="F89" s="277" t="s">
        <v>892</v>
      </c>
      <c r="G89" s="206" t="s">
        <v>1017</v>
      </c>
    </row>
    <row r="90" spans="1:7" s="42" customFormat="1" x14ac:dyDescent="0.25">
      <c r="A90" s="249" t="s">
        <v>357</v>
      </c>
      <c r="B90" s="250" t="s">
        <v>1013</v>
      </c>
      <c r="C90" s="251" t="s">
        <v>1009</v>
      </c>
      <c r="D90" s="250" t="s">
        <v>967</v>
      </c>
      <c r="E90" s="251" t="s">
        <v>1026</v>
      </c>
      <c r="F90" s="250" t="s">
        <v>892</v>
      </c>
      <c r="G90" s="251" t="s">
        <v>384</v>
      </c>
    </row>
    <row r="91" spans="1:7" s="42" customFormat="1" ht="16.5" thickBot="1" x14ac:dyDescent="0.3">
      <c r="A91" s="270"/>
      <c r="B91" s="271" t="s">
        <v>1016</v>
      </c>
      <c r="C91" s="272" t="s">
        <v>1027</v>
      </c>
      <c r="D91" s="271" t="s">
        <v>1028</v>
      </c>
      <c r="E91" s="272" t="s">
        <v>1029</v>
      </c>
      <c r="F91" s="264" t="s">
        <v>60</v>
      </c>
      <c r="G91" s="264" t="s">
        <v>60</v>
      </c>
    </row>
    <row r="92" spans="1:7" s="42" customFormat="1" x14ac:dyDescent="0.25">
      <c r="A92" s="253" t="s">
        <v>39</v>
      </c>
      <c r="B92" s="246" t="s">
        <v>1013</v>
      </c>
      <c r="C92" s="247" t="s">
        <v>942</v>
      </c>
      <c r="D92" s="246" t="s">
        <v>1030</v>
      </c>
      <c r="E92" s="247" t="s">
        <v>1031</v>
      </c>
      <c r="F92" s="246" t="s">
        <v>1013</v>
      </c>
      <c r="G92" s="247" t="s">
        <v>1032</v>
      </c>
    </row>
    <row r="93" spans="1:7" s="42" customFormat="1" x14ac:dyDescent="0.25">
      <c r="A93" s="249"/>
      <c r="B93" s="250" t="s">
        <v>1033</v>
      </c>
      <c r="C93" s="251" t="s">
        <v>1034</v>
      </c>
      <c r="D93" s="250" t="s">
        <v>925</v>
      </c>
      <c r="E93" s="251" t="s">
        <v>1035</v>
      </c>
      <c r="F93" s="250" t="s">
        <v>1033</v>
      </c>
      <c r="G93" s="251" t="s">
        <v>1036</v>
      </c>
    </row>
    <row r="94" spans="1:7" s="42" customFormat="1" x14ac:dyDescent="0.25">
      <c r="A94" s="249"/>
      <c r="B94" s="250" t="s">
        <v>1037</v>
      </c>
      <c r="C94" s="251" t="s">
        <v>1038</v>
      </c>
      <c r="D94" s="250" t="s">
        <v>60</v>
      </c>
      <c r="E94" s="251" t="s">
        <v>60</v>
      </c>
      <c r="F94" s="250" t="s">
        <v>1037</v>
      </c>
      <c r="G94" s="251" t="s">
        <v>1039</v>
      </c>
    </row>
    <row r="95" spans="1:7" s="42" customFormat="1" x14ac:dyDescent="0.25">
      <c r="A95" s="249"/>
      <c r="B95" s="250" t="s">
        <v>887</v>
      </c>
      <c r="C95" s="251" t="s">
        <v>1040</v>
      </c>
      <c r="D95" s="264" t="s">
        <v>60</v>
      </c>
      <c r="E95" s="264" t="s">
        <v>60</v>
      </c>
      <c r="F95" s="250" t="s">
        <v>887</v>
      </c>
      <c r="G95" s="251" t="s">
        <v>1041</v>
      </c>
    </row>
    <row r="96" spans="1:7" s="42" customFormat="1" x14ac:dyDescent="0.25">
      <c r="A96" s="276" t="s">
        <v>374</v>
      </c>
      <c r="B96" s="277" t="s">
        <v>892</v>
      </c>
      <c r="C96" s="206" t="s">
        <v>376</v>
      </c>
      <c r="D96" s="277" t="s">
        <v>892</v>
      </c>
      <c r="E96" s="206" t="s">
        <v>1042</v>
      </c>
      <c r="F96" s="277" t="s">
        <v>892</v>
      </c>
      <c r="G96" s="206" t="s">
        <v>912</v>
      </c>
    </row>
    <row r="97" spans="1:7" s="42" customFormat="1" x14ac:dyDescent="0.25">
      <c r="A97" s="276" t="s">
        <v>381</v>
      </c>
      <c r="B97" s="277" t="s">
        <v>892</v>
      </c>
      <c r="C97" s="206" t="s">
        <v>988</v>
      </c>
      <c r="D97" s="277" t="s">
        <v>892</v>
      </c>
      <c r="E97" s="206" t="s">
        <v>884</v>
      </c>
      <c r="F97" s="277" t="s">
        <v>892</v>
      </c>
      <c r="G97" s="206" t="s">
        <v>893</v>
      </c>
    </row>
    <row r="98" spans="1:7" s="42" customFormat="1" x14ac:dyDescent="0.25">
      <c r="A98" s="258" t="s">
        <v>387</v>
      </c>
      <c r="B98" s="259" t="s">
        <v>996</v>
      </c>
      <c r="C98" s="260" t="s">
        <v>1043</v>
      </c>
      <c r="D98" s="259" t="s">
        <v>996</v>
      </c>
      <c r="E98" s="260" t="s">
        <v>1044</v>
      </c>
      <c r="F98" s="259" t="s">
        <v>892</v>
      </c>
      <c r="G98" s="260" t="s">
        <v>901</v>
      </c>
    </row>
    <row r="99" spans="1:7" s="42" customFormat="1" x14ac:dyDescent="0.25">
      <c r="A99" s="249"/>
      <c r="B99" s="250" t="s">
        <v>986</v>
      </c>
      <c r="C99" s="251" t="s">
        <v>1045</v>
      </c>
      <c r="D99" s="250" t="s">
        <v>986</v>
      </c>
      <c r="E99" s="251" t="s">
        <v>1046</v>
      </c>
      <c r="F99" s="264" t="s">
        <v>60</v>
      </c>
      <c r="G99" s="264" t="s">
        <v>60</v>
      </c>
    </row>
    <row r="100" spans="1:7" s="42" customFormat="1" x14ac:dyDescent="0.25">
      <c r="A100" s="258" t="s">
        <v>391</v>
      </c>
      <c r="B100" s="259" t="s">
        <v>1047</v>
      </c>
      <c r="C100" s="260" t="s">
        <v>1048</v>
      </c>
      <c r="D100" s="259" t="s">
        <v>881</v>
      </c>
      <c r="E100" s="260" t="s">
        <v>1049</v>
      </c>
      <c r="F100" s="259" t="s">
        <v>1013</v>
      </c>
      <c r="G100" s="260" t="s">
        <v>1050</v>
      </c>
    </row>
    <row r="101" spans="1:7" s="42" customFormat="1" x14ac:dyDescent="0.25">
      <c r="A101" s="249"/>
      <c r="B101" s="250" t="s">
        <v>911</v>
      </c>
      <c r="C101" s="251" t="s">
        <v>1011</v>
      </c>
      <c r="D101" s="250" t="s">
        <v>887</v>
      </c>
      <c r="E101" s="251" t="s">
        <v>1051</v>
      </c>
      <c r="F101" s="250" t="s">
        <v>1033</v>
      </c>
      <c r="G101" s="251" t="s">
        <v>1052</v>
      </c>
    </row>
    <row r="102" spans="1:7" s="42" customFormat="1" x14ac:dyDescent="0.25">
      <c r="A102" s="249"/>
      <c r="B102" s="250" t="s">
        <v>60</v>
      </c>
      <c r="C102" s="251" t="s">
        <v>60</v>
      </c>
      <c r="D102" s="250" t="s">
        <v>60</v>
      </c>
      <c r="E102" s="251" t="s">
        <v>60</v>
      </c>
      <c r="F102" s="250" t="s">
        <v>1037</v>
      </c>
      <c r="G102" s="251" t="s">
        <v>1053</v>
      </c>
    </row>
    <row r="103" spans="1:7" s="42" customFormat="1" ht="16.5" thickBot="1" x14ac:dyDescent="0.3">
      <c r="A103" s="270"/>
      <c r="B103" s="264" t="s">
        <v>60</v>
      </c>
      <c r="C103" s="264" t="s">
        <v>60</v>
      </c>
      <c r="D103" s="264" t="s">
        <v>60</v>
      </c>
      <c r="E103" s="264" t="s">
        <v>60</v>
      </c>
      <c r="F103" s="271" t="s">
        <v>887</v>
      </c>
      <c r="G103" s="272" t="s">
        <v>1054</v>
      </c>
    </row>
    <row r="104" spans="1:7" s="42" customFormat="1" x14ac:dyDescent="0.25">
      <c r="A104" s="253" t="s">
        <v>27</v>
      </c>
      <c r="B104" s="246" t="s">
        <v>1013</v>
      </c>
      <c r="C104" s="247" t="s">
        <v>938</v>
      </c>
      <c r="D104" s="246" t="s">
        <v>967</v>
      </c>
      <c r="E104" s="247" t="s">
        <v>912</v>
      </c>
      <c r="F104" s="246" t="s">
        <v>900</v>
      </c>
      <c r="G104" s="247" t="s">
        <v>938</v>
      </c>
    </row>
    <row r="105" spans="1:7" s="42" customFormat="1" x14ac:dyDescent="0.25">
      <c r="A105" s="249"/>
      <c r="B105" s="250" t="s">
        <v>1055</v>
      </c>
      <c r="C105" s="251" t="s">
        <v>940</v>
      </c>
      <c r="D105" s="250" t="s">
        <v>1056</v>
      </c>
      <c r="E105" s="251" t="s">
        <v>1057</v>
      </c>
      <c r="F105" s="250" t="s">
        <v>1058</v>
      </c>
      <c r="G105" s="251" t="s">
        <v>1042</v>
      </c>
    </row>
    <row r="106" spans="1:7" s="42" customFormat="1" x14ac:dyDescent="0.25">
      <c r="A106" s="249"/>
      <c r="B106" s="250" t="s">
        <v>955</v>
      </c>
      <c r="C106" s="251" t="s">
        <v>1012</v>
      </c>
      <c r="D106" s="250" t="s">
        <v>955</v>
      </c>
      <c r="E106" s="251" t="s">
        <v>972</v>
      </c>
      <c r="F106" s="250" t="s">
        <v>955</v>
      </c>
      <c r="G106" s="251" t="s">
        <v>966</v>
      </c>
    </row>
    <row r="107" spans="1:7" s="42" customFormat="1" x14ac:dyDescent="0.25">
      <c r="A107" s="276" t="s">
        <v>410</v>
      </c>
      <c r="B107" s="277" t="s">
        <v>892</v>
      </c>
      <c r="C107" s="206" t="s">
        <v>981</v>
      </c>
      <c r="D107" s="277" t="s">
        <v>892</v>
      </c>
      <c r="E107" s="206" t="s">
        <v>981</v>
      </c>
      <c r="F107" s="277" t="s">
        <v>892</v>
      </c>
      <c r="G107" s="206" t="s">
        <v>981</v>
      </c>
    </row>
    <row r="108" spans="1:7" s="42" customFormat="1" x14ac:dyDescent="0.25">
      <c r="A108" s="276" t="s">
        <v>417</v>
      </c>
      <c r="B108" s="277" t="s">
        <v>892</v>
      </c>
      <c r="C108" s="206" t="s">
        <v>973</v>
      </c>
      <c r="D108" s="277" t="s">
        <v>892</v>
      </c>
      <c r="E108" s="206" t="s">
        <v>1059</v>
      </c>
      <c r="F108" s="277" t="s">
        <v>892</v>
      </c>
      <c r="G108" s="206" t="s">
        <v>1008</v>
      </c>
    </row>
    <row r="109" spans="1:7" s="42" customFormat="1" x14ac:dyDescent="0.25">
      <c r="A109" s="276" t="s">
        <v>420</v>
      </c>
      <c r="B109" s="277" t="s">
        <v>892</v>
      </c>
      <c r="C109" s="206" t="s">
        <v>1060</v>
      </c>
      <c r="D109" s="277" t="s">
        <v>892</v>
      </c>
      <c r="E109" s="206" t="s">
        <v>902</v>
      </c>
      <c r="F109" s="277" t="s">
        <v>892</v>
      </c>
      <c r="G109" s="206" t="s">
        <v>902</v>
      </c>
    </row>
    <row r="110" spans="1:7" s="42" customFormat="1" x14ac:dyDescent="0.25">
      <c r="A110" s="258" t="s">
        <v>427</v>
      </c>
      <c r="B110" s="259" t="s">
        <v>957</v>
      </c>
      <c r="C110" s="260" t="s">
        <v>936</v>
      </c>
      <c r="D110" s="259" t="s">
        <v>957</v>
      </c>
      <c r="E110" s="260" t="s">
        <v>936</v>
      </c>
      <c r="F110" s="259" t="s">
        <v>957</v>
      </c>
      <c r="G110" s="260" t="s">
        <v>940</v>
      </c>
    </row>
    <row r="111" spans="1:7" s="42" customFormat="1" x14ac:dyDescent="0.25">
      <c r="A111" s="255"/>
      <c r="B111" s="256" t="s">
        <v>910</v>
      </c>
      <c r="C111" s="257" t="s">
        <v>1040</v>
      </c>
      <c r="D111" s="256" t="s">
        <v>910</v>
      </c>
      <c r="E111" s="257" t="s">
        <v>1021</v>
      </c>
      <c r="F111" s="256" t="s">
        <v>910</v>
      </c>
      <c r="G111" s="257" t="s">
        <v>1061</v>
      </c>
    </row>
    <row r="112" spans="1:7" s="42" customFormat="1" x14ac:dyDescent="0.25">
      <c r="A112" s="249" t="s">
        <v>436</v>
      </c>
      <c r="B112" s="250" t="s">
        <v>913</v>
      </c>
      <c r="C112" s="251" t="s">
        <v>899</v>
      </c>
      <c r="D112" s="250" t="s">
        <v>913</v>
      </c>
      <c r="E112" s="251" t="s">
        <v>897</v>
      </c>
      <c r="F112" s="250" t="s">
        <v>892</v>
      </c>
      <c r="G112" s="251" t="s">
        <v>384</v>
      </c>
    </row>
    <row r="113" spans="1:7" s="42" customFormat="1" ht="16.5" thickBot="1" x14ac:dyDescent="0.3">
      <c r="A113" s="249"/>
      <c r="B113" s="250" t="s">
        <v>1062</v>
      </c>
      <c r="C113" s="251" t="s">
        <v>1042</v>
      </c>
      <c r="D113" s="250" t="s">
        <v>1062</v>
      </c>
      <c r="E113" s="251" t="s">
        <v>901</v>
      </c>
      <c r="F113" s="264" t="s">
        <v>60</v>
      </c>
      <c r="G113" s="264" t="s">
        <v>60</v>
      </c>
    </row>
    <row r="114" spans="1:7" s="42" customFormat="1" x14ac:dyDescent="0.25">
      <c r="A114" s="253" t="s">
        <v>444</v>
      </c>
      <c r="B114" s="246" t="s">
        <v>1013</v>
      </c>
      <c r="C114" s="247" t="s">
        <v>1025</v>
      </c>
      <c r="D114" s="246" t="s">
        <v>957</v>
      </c>
      <c r="E114" s="247" t="s">
        <v>1024</v>
      </c>
      <c r="F114" s="246" t="s">
        <v>1013</v>
      </c>
      <c r="G114" s="247" t="s">
        <v>903</v>
      </c>
    </row>
    <row r="115" spans="1:7" s="42" customFormat="1" x14ac:dyDescent="0.25">
      <c r="A115" s="249"/>
      <c r="B115" s="250" t="s">
        <v>1063</v>
      </c>
      <c r="C115" s="251" t="s">
        <v>902</v>
      </c>
      <c r="D115" s="250" t="s">
        <v>1018</v>
      </c>
      <c r="E115" s="251" t="s">
        <v>1064</v>
      </c>
      <c r="F115" s="250" t="s">
        <v>1065</v>
      </c>
      <c r="G115" s="251" t="s">
        <v>348</v>
      </c>
    </row>
    <row r="116" spans="1:7" s="42" customFormat="1" x14ac:dyDescent="0.25">
      <c r="A116" s="249"/>
      <c r="B116" s="250" t="s">
        <v>1018</v>
      </c>
      <c r="C116" s="251" t="s">
        <v>1066</v>
      </c>
      <c r="D116" s="250" t="s">
        <v>887</v>
      </c>
      <c r="E116" s="251" t="s">
        <v>929</v>
      </c>
      <c r="F116" s="250" t="s">
        <v>1067</v>
      </c>
      <c r="G116" s="251" t="s">
        <v>926</v>
      </c>
    </row>
    <row r="117" spans="1:7" s="42" customFormat="1" x14ac:dyDescent="0.25">
      <c r="A117" s="249"/>
      <c r="B117" s="250" t="s">
        <v>887</v>
      </c>
      <c r="C117" s="251" t="s">
        <v>946</v>
      </c>
      <c r="D117" s="264" t="s">
        <v>60</v>
      </c>
      <c r="E117" s="264" t="s">
        <v>60</v>
      </c>
      <c r="F117" s="250" t="s">
        <v>887</v>
      </c>
      <c r="G117" s="251" t="s">
        <v>920</v>
      </c>
    </row>
    <row r="118" spans="1:7" s="42" customFormat="1" x14ac:dyDescent="0.25">
      <c r="A118" s="276" t="s">
        <v>454</v>
      </c>
      <c r="B118" s="277" t="s">
        <v>892</v>
      </c>
      <c r="C118" s="206" t="s">
        <v>891</v>
      </c>
      <c r="D118" s="277" t="s">
        <v>892</v>
      </c>
      <c r="E118" s="206" t="s">
        <v>1005</v>
      </c>
      <c r="F118" s="277" t="s">
        <v>892</v>
      </c>
      <c r="G118" s="206" t="s">
        <v>983</v>
      </c>
    </row>
    <row r="119" spans="1:7" s="42" customFormat="1" x14ac:dyDescent="0.25">
      <c r="A119" s="258" t="s">
        <v>461</v>
      </c>
      <c r="B119" s="259" t="s">
        <v>1013</v>
      </c>
      <c r="C119" s="260" t="s">
        <v>903</v>
      </c>
      <c r="D119" s="259" t="s">
        <v>957</v>
      </c>
      <c r="E119" s="260" t="s">
        <v>936</v>
      </c>
      <c r="F119" s="259" t="s">
        <v>1013</v>
      </c>
      <c r="G119" s="260" t="s">
        <v>1068</v>
      </c>
    </row>
    <row r="120" spans="1:7" s="42" customFormat="1" x14ac:dyDescent="0.25">
      <c r="A120" s="249"/>
      <c r="B120" s="250" t="s">
        <v>1063</v>
      </c>
      <c r="C120" s="251" t="s">
        <v>981</v>
      </c>
      <c r="D120" s="250" t="s">
        <v>1018</v>
      </c>
      <c r="E120" s="251" t="s">
        <v>1069</v>
      </c>
      <c r="F120" s="250" t="s">
        <v>1065</v>
      </c>
      <c r="G120" s="251" t="s">
        <v>384</v>
      </c>
    </row>
    <row r="121" spans="1:7" s="42" customFormat="1" x14ac:dyDescent="0.25">
      <c r="A121" s="249"/>
      <c r="B121" s="250" t="s">
        <v>1018</v>
      </c>
      <c r="C121" s="251" t="s">
        <v>942</v>
      </c>
      <c r="D121" s="250" t="s">
        <v>887</v>
      </c>
      <c r="E121" s="251" t="s">
        <v>953</v>
      </c>
      <c r="F121" s="250" t="s">
        <v>1067</v>
      </c>
      <c r="G121" s="251" t="s">
        <v>1070</v>
      </c>
    </row>
    <row r="122" spans="1:7" s="42" customFormat="1" x14ac:dyDescent="0.25">
      <c r="A122" s="255"/>
      <c r="B122" s="256" t="s">
        <v>887</v>
      </c>
      <c r="C122" s="257" t="s">
        <v>929</v>
      </c>
      <c r="D122" s="264" t="s">
        <v>60</v>
      </c>
      <c r="E122" s="264" t="s">
        <v>60</v>
      </c>
      <c r="F122" s="256" t="s">
        <v>887</v>
      </c>
      <c r="G122" s="257" t="s">
        <v>889</v>
      </c>
    </row>
    <row r="123" spans="1:7" s="42" customFormat="1" x14ac:dyDescent="0.25">
      <c r="A123" s="249" t="s">
        <v>471</v>
      </c>
      <c r="B123" s="250" t="s">
        <v>880</v>
      </c>
      <c r="C123" s="251" t="s">
        <v>1049</v>
      </c>
      <c r="D123" s="250" t="s">
        <v>880</v>
      </c>
      <c r="E123" s="251" t="s">
        <v>1071</v>
      </c>
      <c r="F123" s="250" t="s">
        <v>880</v>
      </c>
      <c r="G123" s="251" t="s">
        <v>1071</v>
      </c>
    </row>
    <row r="124" spans="1:7" s="42" customFormat="1" x14ac:dyDescent="0.25">
      <c r="A124" s="249"/>
      <c r="B124" s="250" t="s">
        <v>1072</v>
      </c>
      <c r="C124" s="251" t="s">
        <v>1073</v>
      </c>
      <c r="D124" s="250" t="s">
        <v>1072</v>
      </c>
      <c r="E124" s="251" t="s">
        <v>1074</v>
      </c>
      <c r="F124" s="250" t="s">
        <v>941</v>
      </c>
      <c r="G124" s="251" t="s">
        <v>1075</v>
      </c>
    </row>
    <row r="125" spans="1:7" s="42" customFormat="1" x14ac:dyDescent="0.25">
      <c r="A125" s="255"/>
      <c r="B125" s="256" t="s">
        <v>911</v>
      </c>
      <c r="C125" s="257" t="s">
        <v>983</v>
      </c>
      <c r="D125" s="256" t="s">
        <v>911</v>
      </c>
      <c r="E125" s="257" t="s">
        <v>920</v>
      </c>
      <c r="F125" s="256" t="s">
        <v>943</v>
      </c>
      <c r="G125" s="257" t="s">
        <v>142</v>
      </c>
    </row>
    <row r="126" spans="1:7" s="42" customFormat="1" x14ac:dyDescent="0.25">
      <c r="A126" s="249" t="s">
        <v>481</v>
      </c>
      <c r="B126" s="250" t="s">
        <v>880</v>
      </c>
      <c r="C126" s="251" t="s">
        <v>1057</v>
      </c>
      <c r="D126" s="250" t="s">
        <v>880</v>
      </c>
      <c r="E126" s="251" t="s">
        <v>1024</v>
      </c>
      <c r="F126" s="250" t="s">
        <v>1076</v>
      </c>
      <c r="G126" s="251" t="s">
        <v>1043</v>
      </c>
    </row>
    <row r="127" spans="1:7" s="42" customFormat="1" x14ac:dyDescent="0.25">
      <c r="A127" s="249"/>
      <c r="B127" s="250" t="s">
        <v>941</v>
      </c>
      <c r="C127" s="251" t="s">
        <v>1077</v>
      </c>
      <c r="D127" s="250" t="s">
        <v>941</v>
      </c>
      <c r="E127" s="251" t="s">
        <v>1078</v>
      </c>
      <c r="F127" s="250" t="s">
        <v>1079</v>
      </c>
      <c r="G127" s="251" t="s">
        <v>348</v>
      </c>
    </row>
    <row r="128" spans="1:7" s="42" customFormat="1" x14ac:dyDescent="0.25">
      <c r="A128" s="249"/>
      <c r="B128" s="250" t="s">
        <v>943</v>
      </c>
      <c r="C128" s="251" t="s">
        <v>966</v>
      </c>
      <c r="D128" s="250" t="s">
        <v>943</v>
      </c>
      <c r="E128" s="251" t="s">
        <v>1080</v>
      </c>
      <c r="F128" s="250" t="s">
        <v>885</v>
      </c>
      <c r="G128" s="251" t="s">
        <v>1081</v>
      </c>
    </row>
    <row r="129" spans="1:7" s="42" customFormat="1" ht="16.5" thickBot="1" x14ac:dyDescent="0.3">
      <c r="A129" s="255"/>
      <c r="B129" s="264" t="s">
        <v>60</v>
      </c>
      <c r="C129" s="264" t="s">
        <v>60</v>
      </c>
      <c r="D129" s="264" t="s">
        <v>60</v>
      </c>
      <c r="E129" s="264" t="s">
        <v>60</v>
      </c>
      <c r="F129" s="256" t="s">
        <v>887</v>
      </c>
      <c r="G129" s="257" t="s">
        <v>1080</v>
      </c>
    </row>
    <row r="130" spans="1:7" s="42" customFormat="1" x14ac:dyDescent="0.25">
      <c r="A130" s="253" t="s">
        <v>31</v>
      </c>
      <c r="B130" s="246" t="s">
        <v>913</v>
      </c>
      <c r="C130" s="247" t="s">
        <v>981</v>
      </c>
      <c r="D130" s="246" t="s">
        <v>1004</v>
      </c>
      <c r="E130" s="247" t="s">
        <v>981</v>
      </c>
      <c r="F130" s="246" t="s">
        <v>892</v>
      </c>
      <c r="G130" s="247" t="s">
        <v>981</v>
      </c>
    </row>
    <row r="131" spans="1:7" s="42" customFormat="1" x14ac:dyDescent="0.25">
      <c r="A131" s="249"/>
      <c r="B131" s="250" t="s">
        <v>916</v>
      </c>
      <c r="C131" s="251" t="s">
        <v>1082</v>
      </c>
      <c r="D131" s="250" t="s">
        <v>1083</v>
      </c>
      <c r="E131" s="251" t="s">
        <v>1084</v>
      </c>
      <c r="F131" s="250" t="s">
        <v>60</v>
      </c>
      <c r="G131" s="251" t="s">
        <v>60</v>
      </c>
    </row>
    <row r="132" spans="1:7" s="42" customFormat="1" x14ac:dyDescent="0.25">
      <c r="A132" s="249"/>
      <c r="B132" s="250" t="s">
        <v>999</v>
      </c>
      <c r="C132" s="251" t="s">
        <v>1085</v>
      </c>
      <c r="D132" s="250" t="s">
        <v>941</v>
      </c>
      <c r="E132" s="251" t="s">
        <v>1086</v>
      </c>
      <c r="F132" s="250" t="s">
        <v>60</v>
      </c>
      <c r="G132" s="251" t="s">
        <v>60</v>
      </c>
    </row>
    <row r="133" spans="1:7" s="42" customFormat="1" ht="16.5" thickBot="1" x14ac:dyDescent="0.3">
      <c r="A133" s="270"/>
      <c r="B133" s="271" t="s">
        <v>911</v>
      </c>
      <c r="C133" s="272" t="s">
        <v>384</v>
      </c>
      <c r="D133" s="271" t="s">
        <v>943</v>
      </c>
      <c r="E133" s="272" t="s">
        <v>384</v>
      </c>
      <c r="F133" s="264" t="s">
        <v>60</v>
      </c>
      <c r="G133" s="264" t="s">
        <v>60</v>
      </c>
    </row>
    <row r="134" spans="1:7" s="42" customFormat="1" x14ac:dyDescent="0.25">
      <c r="A134" s="253" t="s">
        <v>497</v>
      </c>
      <c r="B134" s="246" t="s">
        <v>1010</v>
      </c>
      <c r="C134" s="247" t="s">
        <v>938</v>
      </c>
      <c r="D134" s="246" t="s">
        <v>996</v>
      </c>
      <c r="E134" s="247" t="s">
        <v>1087</v>
      </c>
      <c r="F134" s="246" t="s">
        <v>930</v>
      </c>
      <c r="G134" s="247" t="s">
        <v>1088</v>
      </c>
    </row>
    <row r="135" spans="1:7" s="42" customFormat="1" x14ac:dyDescent="0.25">
      <c r="A135" s="249"/>
      <c r="B135" s="250" t="s">
        <v>1089</v>
      </c>
      <c r="C135" s="251" t="s">
        <v>1043</v>
      </c>
      <c r="D135" s="250" t="s">
        <v>986</v>
      </c>
      <c r="E135" s="251" t="s">
        <v>889</v>
      </c>
      <c r="F135" s="250" t="s">
        <v>1090</v>
      </c>
      <c r="G135" s="251" t="s">
        <v>1087</v>
      </c>
    </row>
    <row r="136" spans="1:7" s="42" customFormat="1" ht="16.5" thickBot="1" x14ac:dyDescent="0.3">
      <c r="A136" s="249"/>
      <c r="B136" s="250" t="s">
        <v>925</v>
      </c>
      <c r="C136" s="251" t="s">
        <v>376</v>
      </c>
      <c r="D136" s="264" t="s">
        <v>60</v>
      </c>
      <c r="E136" s="264" t="s">
        <v>60</v>
      </c>
      <c r="F136" s="264" t="s">
        <v>60</v>
      </c>
      <c r="G136" s="264" t="s">
        <v>60</v>
      </c>
    </row>
    <row r="137" spans="1:7" s="42" customFormat="1" x14ac:dyDescent="0.25">
      <c r="A137" s="253" t="s">
        <v>507</v>
      </c>
      <c r="B137" s="246" t="s">
        <v>892</v>
      </c>
      <c r="C137" s="247" t="s">
        <v>981</v>
      </c>
      <c r="D137" s="246" t="s">
        <v>892</v>
      </c>
      <c r="E137" s="247" t="s">
        <v>902</v>
      </c>
      <c r="F137" s="246" t="s">
        <v>892</v>
      </c>
      <c r="G137" s="247" t="s">
        <v>1057</v>
      </c>
    </row>
    <row r="138" spans="1:7" s="42" customFormat="1" x14ac:dyDescent="0.25">
      <c r="A138" s="258" t="s">
        <v>515</v>
      </c>
      <c r="B138" s="259" t="s">
        <v>878</v>
      </c>
      <c r="C138" s="260" t="s">
        <v>517</v>
      </c>
      <c r="D138" s="259" t="s">
        <v>60</v>
      </c>
      <c r="E138" s="260" t="s">
        <v>79</v>
      </c>
      <c r="F138" s="259" t="s">
        <v>60</v>
      </c>
      <c r="G138" s="260" t="s">
        <v>79</v>
      </c>
    </row>
    <row r="139" spans="1:7" s="42" customFormat="1" x14ac:dyDescent="0.25">
      <c r="A139" s="249"/>
      <c r="B139" s="250" t="s">
        <v>922</v>
      </c>
      <c r="C139" s="251" t="s">
        <v>1091</v>
      </c>
      <c r="D139" s="250" t="s">
        <v>60</v>
      </c>
      <c r="E139" s="251" t="s">
        <v>79</v>
      </c>
      <c r="F139" s="250" t="s">
        <v>60</v>
      </c>
      <c r="G139" s="251" t="s">
        <v>79</v>
      </c>
    </row>
    <row r="140" spans="1:7" s="42" customFormat="1" x14ac:dyDescent="0.25">
      <c r="A140" s="255"/>
      <c r="B140" s="256" t="s">
        <v>955</v>
      </c>
      <c r="C140" s="257" t="s">
        <v>1080</v>
      </c>
      <c r="D140" s="264" t="s">
        <v>60</v>
      </c>
      <c r="E140" s="264" t="s">
        <v>79</v>
      </c>
      <c r="F140" s="264" t="s">
        <v>60</v>
      </c>
      <c r="G140" s="264" t="s">
        <v>79</v>
      </c>
    </row>
    <row r="141" spans="1:7" s="42" customFormat="1" x14ac:dyDescent="0.25">
      <c r="A141" s="258" t="s">
        <v>521</v>
      </c>
      <c r="B141" s="259" t="s">
        <v>945</v>
      </c>
      <c r="C141" s="260" t="s">
        <v>1040</v>
      </c>
      <c r="D141" s="259" t="s">
        <v>892</v>
      </c>
      <c r="E141" s="260" t="s">
        <v>895</v>
      </c>
      <c r="F141" s="259" t="s">
        <v>892</v>
      </c>
      <c r="G141" s="260" t="s">
        <v>1017</v>
      </c>
    </row>
    <row r="142" spans="1:7" s="42" customFormat="1" x14ac:dyDescent="0.25">
      <c r="A142" s="249"/>
      <c r="B142" s="250" t="s">
        <v>948</v>
      </c>
      <c r="C142" s="251" t="s">
        <v>492</v>
      </c>
      <c r="D142" s="250" t="s">
        <v>60</v>
      </c>
      <c r="E142" s="251" t="s">
        <v>60</v>
      </c>
      <c r="F142" s="250" t="s">
        <v>60</v>
      </c>
      <c r="G142" s="251" t="s">
        <v>60</v>
      </c>
    </row>
    <row r="143" spans="1:7" s="42" customFormat="1" x14ac:dyDescent="0.25">
      <c r="A143" s="249"/>
      <c r="B143" s="250" t="s">
        <v>1092</v>
      </c>
      <c r="C143" s="251" t="s">
        <v>1093</v>
      </c>
      <c r="D143" s="250" t="s">
        <v>60</v>
      </c>
      <c r="E143" s="251" t="s">
        <v>60</v>
      </c>
      <c r="F143" s="250" t="s">
        <v>60</v>
      </c>
      <c r="G143" s="251" t="s">
        <v>60</v>
      </c>
    </row>
    <row r="144" spans="1:7" s="42" customFormat="1" ht="16.5" thickBot="1" x14ac:dyDescent="0.3">
      <c r="A144" s="249"/>
      <c r="B144" s="250" t="s">
        <v>1015</v>
      </c>
      <c r="C144" s="251" t="s">
        <v>1094</v>
      </c>
      <c r="D144" s="264" t="s">
        <v>60</v>
      </c>
      <c r="E144" s="264" t="s">
        <v>60</v>
      </c>
      <c r="F144" s="264" t="s">
        <v>60</v>
      </c>
      <c r="G144" s="264" t="s">
        <v>60</v>
      </c>
    </row>
    <row r="145" spans="1:7" s="42" customFormat="1" x14ac:dyDescent="0.25">
      <c r="A145" s="253" t="s">
        <v>29</v>
      </c>
      <c r="B145" s="246" t="s">
        <v>917</v>
      </c>
      <c r="C145" s="247" t="s">
        <v>384</v>
      </c>
      <c r="D145" s="246" t="s">
        <v>890</v>
      </c>
      <c r="E145" s="247" t="s">
        <v>1012</v>
      </c>
      <c r="F145" s="246" t="s">
        <v>1013</v>
      </c>
      <c r="G145" s="247" t="s">
        <v>1095</v>
      </c>
    </row>
    <row r="146" spans="1:7" s="42" customFormat="1" x14ac:dyDescent="0.25">
      <c r="A146" s="249"/>
      <c r="B146" s="250" t="s">
        <v>1096</v>
      </c>
      <c r="C146" s="251" t="s">
        <v>915</v>
      </c>
      <c r="D146" s="250" t="s">
        <v>999</v>
      </c>
      <c r="E146" s="251" t="s">
        <v>376</v>
      </c>
      <c r="F146" s="250" t="s">
        <v>1065</v>
      </c>
      <c r="G146" s="251" t="s">
        <v>348</v>
      </c>
    </row>
    <row r="147" spans="1:7" s="42" customFormat="1" x14ac:dyDescent="0.25">
      <c r="A147" s="249"/>
      <c r="B147" s="250" t="s">
        <v>999</v>
      </c>
      <c r="C147" s="251" t="s">
        <v>324</v>
      </c>
      <c r="D147" s="250" t="s">
        <v>911</v>
      </c>
      <c r="E147" s="251" t="s">
        <v>1011</v>
      </c>
      <c r="F147" s="250" t="s">
        <v>999</v>
      </c>
      <c r="G147" s="251" t="s">
        <v>145</v>
      </c>
    </row>
    <row r="148" spans="1:7" s="42" customFormat="1" x14ac:dyDescent="0.25">
      <c r="A148" s="249"/>
      <c r="B148" s="250" t="s">
        <v>911</v>
      </c>
      <c r="C148" s="251" t="s">
        <v>1012</v>
      </c>
      <c r="D148" s="264" t="s">
        <v>60</v>
      </c>
      <c r="E148" s="264" t="s">
        <v>60</v>
      </c>
      <c r="F148" s="250" t="s">
        <v>911</v>
      </c>
      <c r="G148" s="251" t="s">
        <v>899</v>
      </c>
    </row>
    <row r="149" spans="1:7" s="42" customFormat="1" x14ac:dyDescent="0.25">
      <c r="A149" s="258" t="s">
        <v>537</v>
      </c>
      <c r="B149" s="259" t="s">
        <v>930</v>
      </c>
      <c r="C149" s="260" t="s">
        <v>998</v>
      </c>
      <c r="D149" s="259" t="s">
        <v>894</v>
      </c>
      <c r="E149" s="260" t="s">
        <v>355</v>
      </c>
      <c r="F149" s="259" t="s">
        <v>930</v>
      </c>
      <c r="G149" s="260" t="s">
        <v>1097</v>
      </c>
    </row>
    <row r="150" spans="1:7" s="42" customFormat="1" x14ac:dyDescent="0.25">
      <c r="A150" s="249"/>
      <c r="B150" s="250" t="s">
        <v>979</v>
      </c>
      <c r="C150" s="251" t="s">
        <v>888</v>
      </c>
      <c r="D150" s="250" t="s">
        <v>1092</v>
      </c>
      <c r="E150" s="251" t="s">
        <v>1021</v>
      </c>
      <c r="F150" s="250" t="s">
        <v>979</v>
      </c>
      <c r="G150" s="251" t="s">
        <v>981</v>
      </c>
    </row>
    <row r="151" spans="1:7" s="42" customFormat="1" x14ac:dyDescent="0.25">
      <c r="A151" s="249"/>
      <c r="B151" s="250" t="s">
        <v>1067</v>
      </c>
      <c r="C151" s="251" t="s">
        <v>1098</v>
      </c>
      <c r="D151" s="250" t="s">
        <v>1072</v>
      </c>
      <c r="E151" s="251" t="s">
        <v>1071</v>
      </c>
      <c r="F151" s="250" t="s">
        <v>1099</v>
      </c>
      <c r="G151" s="251" t="s">
        <v>1100</v>
      </c>
    </row>
    <row r="152" spans="1:7" s="42" customFormat="1" x14ac:dyDescent="0.25">
      <c r="A152" s="255"/>
      <c r="B152" s="256" t="s">
        <v>887</v>
      </c>
      <c r="C152" s="257" t="s">
        <v>1011</v>
      </c>
      <c r="D152" s="256" t="s">
        <v>911</v>
      </c>
      <c r="E152" s="257" t="s">
        <v>966</v>
      </c>
      <c r="F152" s="256" t="s">
        <v>925</v>
      </c>
      <c r="G152" s="257" t="s">
        <v>1041</v>
      </c>
    </row>
    <row r="153" spans="1:7" s="42" customFormat="1" x14ac:dyDescent="0.25">
      <c r="A153" s="258" t="s">
        <v>546</v>
      </c>
      <c r="B153" s="259" t="s">
        <v>900</v>
      </c>
      <c r="C153" s="260" t="s">
        <v>938</v>
      </c>
      <c r="D153" s="259" t="s">
        <v>894</v>
      </c>
      <c r="E153" s="260" t="s">
        <v>1003</v>
      </c>
      <c r="F153" s="259" t="s">
        <v>1101</v>
      </c>
      <c r="G153" s="260" t="s">
        <v>1068</v>
      </c>
    </row>
    <row r="154" spans="1:7" s="42" customFormat="1" x14ac:dyDescent="0.25">
      <c r="A154" s="249"/>
      <c r="B154" s="250" t="s">
        <v>904</v>
      </c>
      <c r="C154" s="251" t="s">
        <v>1102</v>
      </c>
      <c r="D154" s="250" t="s">
        <v>1103</v>
      </c>
      <c r="E154" s="251" t="s">
        <v>1104</v>
      </c>
      <c r="F154" s="250" t="s">
        <v>1105</v>
      </c>
      <c r="G154" s="251" t="s">
        <v>1106</v>
      </c>
    </row>
    <row r="155" spans="1:7" s="42" customFormat="1" x14ac:dyDescent="0.25">
      <c r="A155" s="255"/>
      <c r="B155" s="256" t="s">
        <v>1107</v>
      </c>
      <c r="C155" s="257" t="s">
        <v>1108</v>
      </c>
      <c r="D155" s="256" t="s">
        <v>1062</v>
      </c>
      <c r="E155" s="257" t="s">
        <v>1109</v>
      </c>
      <c r="F155" s="264" t="s">
        <v>60</v>
      </c>
      <c r="G155" s="264" t="s">
        <v>60</v>
      </c>
    </row>
    <row r="156" spans="1:7" s="42" customFormat="1" x14ac:dyDescent="0.25">
      <c r="A156" s="258" t="s">
        <v>550</v>
      </c>
      <c r="B156" s="259" t="s">
        <v>1010</v>
      </c>
      <c r="C156" s="260" t="s">
        <v>1094</v>
      </c>
      <c r="D156" s="259" t="s">
        <v>1110</v>
      </c>
      <c r="E156" s="260" t="s">
        <v>318</v>
      </c>
      <c r="F156" s="259" t="s">
        <v>894</v>
      </c>
      <c r="G156" s="260" t="s">
        <v>1068</v>
      </c>
    </row>
    <row r="157" spans="1:7" s="42" customFormat="1" x14ac:dyDescent="0.25">
      <c r="A157" s="249"/>
      <c r="B157" s="250" t="s">
        <v>1111</v>
      </c>
      <c r="C157" s="251" t="s">
        <v>988</v>
      </c>
      <c r="D157" s="250" t="s">
        <v>1112</v>
      </c>
      <c r="E157" s="251" t="s">
        <v>947</v>
      </c>
      <c r="F157" s="250" t="s">
        <v>898</v>
      </c>
      <c r="G157" s="251" t="s">
        <v>884</v>
      </c>
    </row>
    <row r="158" spans="1:7" s="42" customFormat="1" x14ac:dyDescent="0.25">
      <c r="A158" s="255"/>
      <c r="B158" s="256" t="s">
        <v>911</v>
      </c>
      <c r="C158" s="257" t="s">
        <v>959</v>
      </c>
      <c r="D158" s="256" t="s">
        <v>943</v>
      </c>
      <c r="E158" s="257" t="s">
        <v>1011</v>
      </c>
      <c r="F158" s="264" t="s">
        <v>60</v>
      </c>
      <c r="G158" s="264" t="s">
        <v>60</v>
      </c>
    </row>
    <row r="159" spans="1:7" s="42" customFormat="1" x14ac:dyDescent="0.25">
      <c r="A159" s="249" t="s">
        <v>557</v>
      </c>
      <c r="B159" s="250" t="s">
        <v>937</v>
      </c>
      <c r="C159" s="251" t="s">
        <v>1113</v>
      </c>
      <c r="D159" s="250" t="s">
        <v>890</v>
      </c>
      <c r="E159" s="251" t="s">
        <v>1041</v>
      </c>
      <c r="F159" s="250" t="s">
        <v>1013</v>
      </c>
      <c r="G159" s="251" t="s">
        <v>348</v>
      </c>
    </row>
    <row r="160" spans="1:7" s="42" customFormat="1" x14ac:dyDescent="0.25">
      <c r="A160" s="249"/>
      <c r="B160" s="250" t="s">
        <v>1114</v>
      </c>
      <c r="C160" s="251" t="s">
        <v>962</v>
      </c>
      <c r="D160" s="250" t="s">
        <v>999</v>
      </c>
      <c r="E160" s="251" t="s">
        <v>174</v>
      </c>
      <c r="F160" s="250" t="s">
        <v>1115</v>
      </c>
      <c r="G160" s="251" t="s">
        <v>886</v>
      </c>
    </row>
    <row r="161" spans="1:7" s="42" customFormat="1" x14ac:dyDescent="0.25">
      <c r="A161" s="249"/>
      <c r="B161" s="250" t="s">
        <v>999</v>
      </c>
      <c r="C161" s="251" t="s">
        <v>298</v>
      </c>
      <c r="D161" s="250" t="s">
        <v>911</v>
      </c>
      <c r="E161" s="251" t="s">
        <v>959</v>
      </c>
      <c r="F161" s="250" t="s">
        <v>1072</v>
      </c>
      <c r="G161" s="251" t="s">
        <v>1116</v>
      </c>
    </row>
    <row r="162" spans="1:7" s="42" customFormat="1" ht="16.5" thickBot="1" x14ac:dyDescent="0.3">
      <c r="A162" s="270"/>
      <c r="B162" s="271" t="s">
        <v>911</v>
      </c>
      <c r="C162" s="272" t="s">
        <v>956</v>
      </c>
      <c r="D162" s="264" t="s">
        <v>60</v>
      </c>
      <c r="E162" s="264" t="s">
        <v>60</v>
      </c>
      <c r="F162" s="271" t="s">
        <v>911</v>
      </c>
      <c r="G162" s="272" t="s">
        <v>1117</v>
      </c>
    </row>
    <row r="163" spans="1:7" s="42" customFormat="1" ht="18.75" thickBot="1" x14ac:dyDescent="0.3">
      <c r="A163" s="253" t="s">
        <v>1118</v>
      </c>
      <c r="B163" s="246" t="s">
        <v>1119</v>
      </c>
      <c r="C163" s="247" t="s">
        <v>953</v>
      </c>
      <c r="D163" s="246" t="s">
        <v>1119</v>
      </c>
      <c r="E163" s="247" t="s">
        <v>947</v>
      </c>
      <c r="F163" s="246" t="s">
        <v>1119</v>
      </c>
      <c r="G163" s="247" t="s">
        <v>947</v>
      </c>
    </row>
    <row r="164" spans="1:7" s="42" customFormat="1" x14ac:dyDescent="0.25">
      <c r="A164" s="253" t="s">
        <v>25</v>
      </c>
      <c r="B164" s="246" t="s">
        <v>1110</v>
      </c>
      <c r="C164" s="247" t="s">
        <v>1120</v>
      </c>
      <c r="D164" s="246" t="s">
        <v>1110</v>
      </c>
      <c r="E164" s="247" t="s">
        <v>1032</v>
      </c>
      <c r="F164" s="246" t="s">
        <v>892</v>
      </c>
      <c r="G164" s="247" t="s">
        <v>1024</v>
      </c>
    </row>
    <row r="165" spans="1:7" s="42" customFormat="1" x14ac:dyDescent="0.25">
      <c r="A165" s="249"/>
      <c r="B165" s="250" t="s">
        <v>1121</v>
      </c>
      <c r="C165" s="251" t="s">
        <v>1088</v>
      </c>
      <c r="D165" s="250" t="s">
        <v>1122</v>
      </c>
      <c r="E165" s="251" t="s">
        <v>1123</v>
      </c>
      <c r="F165" s="250" t="s">
        <v>60</v>
      </c>
      <c r="G165" s="251" t="s">
        <v>60</v>
      </c>
    </row>
    <row r="166" spans="1:7" s="42" customFormat="1" ht="16.5" thickBot="1" x14ac:dyDescent="0.3">
      <c r="A166" s="278"/>
      <c r="B166" s="279" t="s">
        <v>1124</v>
      </c>
      <c r="C166" s="280" t="s">
        <v>901</v>
      </c>
      <c r="D166" s="279" t="s">
        <v>1105</v>
      </c>
      <c r="E166" s="280" t="s">
        <v>1095</v>
      </c>
      <c r="F166" s="264" t="s">
        <v>60</v>
      </c>
      <c r="G166" s="264" t="s">
        <v>60</v>
      </c>
    </row>
    <row r="167" spans="1:7" s="44" customFormat="1" ht="13.5" customHeight="1" thickTop="1" x14ac:dyDescent="0.25">
      <c r="A167" s="43" t="s">
        <v>61</v>
      </c>
      <c r="B167" s="283"/>
      <c r="C167" s="281"/>
      <c r="D167" s="282"/>
      <c r="E167" s="281"/>
      <c r="F167" s="282"/>
    </row>
    <row r="168" spans="1:7" s="44" customFormat="1" ht="13.5" customHeight="1" x14ac:dyDescent="0.25">
      <c r="A168" s="44" t="s">
        <v>1125</v>
      </c>
      <c r="B168" s="283"/>
      <c r="C168" s="281"/>
      <c r="D168" s="282"/>
      <c r="E168" s="281"/>
      <c r="F168" s="282"/>
    </row>
    <row r="169" spans="1:7" s="44" customFormat="1" ht="13.5" customHeight="1" x14ac:dyDescent="0.25">
      <c r="A169" s="44" t="s">
        <v>63</v>
      </c>
      <c r="B169" s="283"/>
      <c r="C169" s="281"/>
      <c r="D169" s="282"/>
      <c r="E169" s="281"/>
      <c r="F169" s="282"/>
    </row>
    <row r="170" spans="1:7" x14ac:dyDescent="0.25">
      <c r="A170" s="284" t="s">
        <v>83</v>
      </c>
      <c r="B170" s="285"/>
      <c r="C170" s="162"/>
      <c r="D170" s="240"/>
      <c r="E170" s="162"/>
      <c r="F170" s="240"/>
      <c r="G170" s="44"/>
    </row>
    <row r="171" spans="1:7" x14ac:dyDescent="0.25">
      <c r="A171" s="286" t="s">
        <v>1126</v>
      </c>
      <c r="B171" s="285"/>
      <c r="C171" s="162"/>
      <c r="D171" s="240"/>
      <c r="E171" s="162"/>
      <c r="F171" s="240"/>
      <c r="G171" s="22"/>
    </row>
    <row r="172" spans="1:7" x14ac:dyDescent="0.25">
      <c r="A172" s="286" t="s">
        <v>1127</v>
      </c>
      <c r="B172" s="285"/>
      <c r="C172" s="162"/>
      <c r="D172" s="240"/>
      <c r="E172" s="162"/>
      <c r="F172" s="240"/>
      <c r="G172" s="22"/>
    </row>
    <row r="173" spans="1:7" ht="18" x14ac:dyDescent="0.25">
      <c r="A173" s="287" t="s">
        <v>1128</v>
      </c>
      <c r="B173" s="285"/>
      <c r="C173" s="162"/>
      <c r="D173" s="240"/>
      <c r="E173" s="162"/>
      <c r="F173" s="240"/>
      <c r="G173" s="22"/>
    </row>
    <row r="174" spans="1:7" x14ac:dyDescent="0.25">
      <c r="A174" s="284" t="s">
        <v>64</v>
      </c>
      <c r="B174" s="285"/>
      <c r="C174" s="162"/>
      <c r="D174" s="240"/>
      <c r="E174" s="162"/>
      <c r="F174" s="240"/>
      <c r="G174" s="22"/>
    </row>
    <row r="175" spans="1:7" x14ac:dyDescent="0.25">
      <c r="A175" s="45" t="s">
        <v>1129</v>
      </c>
      <c r="B175" s="285"/>
      <c r="C175" s="162"/>
      <c r="D175" s="240"/>
      <c r="E175" s="162"/>
      <c r="F175" s="240"/>
      <c r="G175" s="22"/>
    </row>
    <row r="176" spans="1:7" x14ac:dyDescent="0.25">
      <c r="A176" s="45" t="s">
        <v>1130</v>
      </c>
      <c r="B176" s="285"/>
      <c r="C176" s="162"/>
      <c r="D176" s="240"/>
      <c r="E176" s="162"/>
      <c r="F176" s="240"/>
      <c r="G176" s="22"/>
    </row>
    <row r="177" spans="1:7" x14ac:dyDescent="0.25">
      <c r="A177" s="45" t="s">
        <v>1131</v>
      </c>
      <c r="B177" s="285"/>
      <c r="C177" s="162"/>
      <c r="D177" s="240"/>
      <c r="E177" s="162"/>
      <c r="F177" s="240"/>
      <c r="G177" s="22"/>
    </row>
    <row r="178" spans="1:7" x14ac:dyDescent="0.25">
      <c r="A178" s="45" t="s">
        <v>1132</v>
      </c>
      <c r="B178" s="285"/>
      <c r="C178" s="162"/>
      <c r="D178" s="240"/>
      <c r="E178" s="162"/>
      <c r="F178" s="240"/>
      <c r="G178" s="22"/>
    </row>
    <row r="179" spans="1:7" x14ac:dyDescent="0.25">
      <c r="A179" s="284" t="s">
        <v>1133</v>
      </c>
      <c r="B179" s="285"/>
      <c r="C179" s="162"/>
      <c r="D179" s="240"/>
      <c r="E179" s="162"/>
      <c r="F179" s="240"/>
      <c r="G179" s="22"/>
    </row>
    <row r="180" spans="1:7" x14ac:dyDescent="0.25">
      <c r="A180" s="284" t="s">
        <v>1134</v>
      </c>
    </row>
  </sheetData>
  <dataValidations count="1">
    <dataValidation type="list" allowBlank="1" showInputMessage="1" showErrorMessage="1" sqref="D83:D85 D76:D77 D79:D81 F76:F81 F83:F85" xr:uid="{18949E6C-C79E-4FB3-B790-EE4A2D1DFE16}">
      <formula1>"↓,↑"</formula1>
    </dataValidation>
  </dataValidations>
  <pageMargins left="0.7" right="0.7" top="0.75" bottom="0.75" header="0.3" footer="0.3"/>
  <pageSetup orientation="portrait" r:id="rId1"/>
  <ignoredErrors>
    <ignoredError sqref="E4:G166 C10:C16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0F0A-A6F4-43D5-AEB2-3E68877266AC}">
  <sheetPr codeName="Sheet6"/>
  <dimension ref="A1:G34"/>
  <sheetViews>
    <sheetView topLeftCell="A3" workbookViewId="0"/>
  </sheetViews>
  <sheetFormatPr defaultColWidth="8.7109375" defaultRowHeight="14.25" x14ac:dyDescent="0.2"/>
  <cols>
    <col min="1" max="1" width="24.85546875" style="24" customWidth="1"/>
    <col min="2" max="3" width="21.140625" style="24" customWidth="1"/>
    <col min="4" max="7" width="18.85546875" style="24" customWidth="1"/>
    <col min="8" max="16384" width="8.7109375" style="24"/>
  </cols>
  <sheetData>
    <row r="1" spans="1:7" s="25" customFormat="1" ht="15.75" x14ac:dyDescent="0.25">
      <c r="A1" s="25" t="s">
        <v>2428</v>
      </c>
    </row>
    <row r="2" spans="1:7" s="25" customFormat="1" ht="15.75" x14ac:dyDescent="0.25"/>
    <row r="3" spans="1:7" s="237" customFormat="1" ht="49.15" customHeight="1" x14ac:dyDescent="0.25">
      <c r="A3" s="218" t="s">
        <v>5</v>
      </c>
      <c r="B3" s="167" t="s">
        <v>1135</v>
      </c>
      <c r="C3" s="167" t="s">
        <v>1136</v>
      </c>
      <c r="D3" s="167" t="s">
        <v>1137</v>
      </c>
      <c r="E3" s="167" t="s">
        <v>1138</v>
      </c>
      <c r="F3" s="167" t="s">
        <v>1139</v>
      </c>
      <c r="G3" s="167" t="s">
        <v>1140</v>
      </c>
    </row>
    <row r="4" spans="1:7" s="22" customFormat="1" ht="15.75" x14ac:dyDescent="0.25">
      <c r="A4" s="238" t="s">
        <v>17</v>
      </c>
      <c r="B4" s="229">
        <v>31575</v>
      </c>
      <c r="C4" s="230">
        <v>167.007331603713</v>
      </c>
      <c r="D4" s="229">
        <v>16619</v>
      </c>
      <c r="E4" s="230">
        <v>194.55274399999999</v>
      </c>
      <c r="F4" s="229">
        <v>14959</v>
      </c>
      <c r="G4" s="230">
        <v>145.86692500000001</v>
      </c>
    </row>
    <row r="5" spans="1:7" s="22" customFormat="1" ht="15.75" x14ac:dyDescent="0.25">
      <c r="A5" s="239" t="s">
        <v>18</v>
      </c>
      <c r="B5" s="232">
        <v>1005</v>
      </c>
      <c r="C5" s="231">
        <v>5.13194201994009</v>
      </c>
      <c r="D5" s="232">
        <v>725</v>
      </c>
      <c r="E5" s="231">
        <v>8.6113459999999993</v>
      </c>
      <c r="F5" s="232">
        <v>280</v>
      </c>
      <c r="G5" s="231">
        <v>2.5418099999999999</v>
      </c>
    </row>
    <row r="6" spans="1:7" s="22" customFormat="1" ht="15.75" x14ac:dyDescent="0.25">
      <c r="A6" s="239" t="s">
        <v>19</v>
      </c>
      <c r="B6" s="232">
        <v>905</v>
      </c>
      <c r="C6" s="231">
        <v>5.09593248873965</v>
      </c>
      <c r="D6" s="232">
        <v>545</v>
      </c>
      <c r="E6" s="231">
        <v>6.5737959999999998</v>
      </c>
      <c r="F6" s="232">
        <v>360</v>
      </c>
      <c r="G6" s="231">
        <v>3.7885430000000002</v>
      </c>
    </row>
    <row r="7" spans="1:7" s="22" customFormat="1" ht="15.75" x14ac:dyDescent="0.25">
      <c r="A7" s="239" t="s">
        <v>20</v>
      </c>
      <c r="B7" s="38" t="s">
        <v>60</v>
      </c>
      <c r="C7" s="38" t="s">
        <v>60</v>
      </c>
      <c r="D7" s="38" t="s">
        <v>60</v>
      </c>
      <c r="E7" s="38" t="s">
        <v>60</v>
      </c>
      <c r="F7" s="232">
        <v>2135</v>
      </c>
      <c r="G7" s="231">
        <v>22.222531</v>
      </c>
    </row>
    <row r="8" spans="1:7" s="22" customFormat="1" ht="15.75" x14ac:dyDescent="0.25">
      <c r="A8" s="239" t="s">
        <v>21</v>
      </c>
      <c r="B8" s="38" t="s">
        <v>60</v>
      </c>
      <c r="C8" s="38" t="s">
        <v>60</v>
      </c>
      <c r="D8" s="38" t="s">
        <v>60</v>
      </c>
      <c r="E8" s="38" t="s">
        <v>60</v>
      </c>
      <c r="F8" s="232">
        <v>159</v>
      </c>
      <c r="G8" s="231">
        <v>1.8578650000000001</v>
      </c>
    </row>
    <row r="9" spans="1:7" s="22" customFormat="1" ht="15.75" x14ac:dyDescent="0.25">
      <c r="A9" s="239" t="s">
        <v>22</v>
      </c>
      <c r="B9" s="232">
        <v>3200</v>
      </c>
      <c r="C9" s="231">
        <v>17.0817364220147</v>
      </c>
      <c r="D9" s="232">
        <v>1764</v>
      </c>
      <c r="E9" s="231">
        <v>21.001946</v>
      </c>
      <c r="F9" s="232">
        <v>1436</v>
      </c>
      <c r="G9" s="231">
        <v>13.802106</v>
      </c>
    </row>
    <row r="10" spans="1:7" s="22" customFormat="1" ht="15.75" x14ac:dyDescent="0.25">
      <c r="A10" s="239" t="s">
        <v>23</v>
      </c>
      <c r="B10" s="232">
        <v>952</v>
      </c>
      <c r="C10" s="231">
        <v>5.0851551446037098</v>
      </c>
      <c r="D10" s="232">
        <v>736</v>
      </c>
      <c r="E10" s="231">
        <v>8.5733560000000004</v>
      </c>
      <c r="F10" s="232">
        <v>217</v>
      </c>
      <c r="G10" s="231">
        <v>2.0884079999999998</v>
      </c>
    </row>
    <row r="11" spans="1:7" s="22" customFormat="1" ht="15.75" x14ac:dyDescent="0.25">
      <c r="A11" s="239" t="s">
        <v>24</v>
      </c>
      <c r="B11" s="232">
        <v>40</v>
      </c>
      <c r="C11" s="231">
        <v>0.218591807896937</v>
      </c>
      <c r="D11" s="232">
        <v>26</v>
      </c>
      <c r="E11" s="231">
        <v>0.31447799999999998</v>
      </c>
      <c r="F11" s="232">
        <v>17</v>
      </c>
      <c r="G11" s="231">
        <v>0.17058400000000001</v>
      </c>
    </row>
    <row r="12" spans="1:7" s="22" customFormat="1" ht="15.75" x14ac:dyDescent="0.25">
      <c r="A12" s="239" t="s">
        <v>25</v>
      </c>
      <c r="B12" s="232">
        <v>638</v>
      </c>
      <c r="C12" s="231">
        <v>3.3706964894667402</v>
      </c>
      <c r="D12" s="232">
        <v>417</v>
      </c>
      <c r="E12" s="231">
        <v>4.9418309999999996</v>
      </c>
      <c r="F12" s="232">
        <v>221</v>
      </c>
      <c r="G12" s="231">
        <v>2.0597889999999999</v>
      </c>
    </row>
    <row r="13" spans="1:7" s="22" customFormat="1" ht="15.75" x14ac:dyDescent="0.25">
      <c r="A13" s="239" t="s">
        <v>26</v>
      </c>
      <c r="B13" s="232">
        <v>133</v>
      </c>
      <c r="C13" s="231">
        <v>0.70634031647375795</v>
      </c>
      <c r="D13" s="232">
        <v>115</v>
      </c>
      <c r="E13" s="231">
        <v>1.34518</v>
      </c>
      <c r="F13" s="232">
        <v>20</v>
      </c>
      <c r="G13" s="231">
        <v>0.19359999999999999</v>
      </c>
    </row>
    <row r="14" spans="1:7" s="22" customFormat="1" ht="15.75" x14ac:dyDescent="0.25">
      <c r="A14" s="239" t="s">
        <v>27</v>
      </c>
      <c r="B14" s="232">
        <v>1254</v>
      </c>
      <c r="C14" s="231">
        <v>6.5478032604568996</v>
      </c>
      <c r="D14" s="232">
        <v>736</v>
      </c>
      <c r="E14" s="231">
        <v>8.6051959999999994</v>
      </c>
      <c r="F14" s="232">
        <v>517</v>
      </c>
      <c r="G14" s="231">
        <v>4.907832</v>
      </c>
    </row>
    <row r="15" spans="1:7" s="22" customFormat="1" ht="15.75" x14ac:dyDescent="0.25">
      <c r="A15" s="239" t="s">
        <v>28</v>
      </c>
      <c r="B15" s="232">
        <v>1534</v>
      </c>
      <c r="C15" s="231">
        <v>8.0283490656791106</v>
      </c>
      <c r="D15" s="232">
        <v>983</v>
      </c>
      <c r="E15" s="231">
        <v>11.224788999999999</v>
      </c>
      <c r="F15" s="232">
        <v>553</v>
      </c>
      <c r="G15" s="231">
        <v>5.3033029999999997</v>
      </c>
    </row>
    <row r="16" spans="1:7" s="22" customFormat="1" ht="15.75" x14ac:dyDescent="0.25">
      <c r="A16" s="239" t="s">
        <v>29</v>
      </c>
      <c r="B16" s="232">
        <v>6852</v>
      </c>
      <c r="C16" s="231">
        <v>35.359922994892202</v>
      </c>
      <c r="D16" s="232">
        <v>3534</v>
      </c>
      <c r="E16" s="231">
        <v>40.271205999999999</v>
      </c>
      <c r="F16" s="232">
        <v>3321</v>
      </c>
      <c r="G16" s="231">
        <v>31.514253</v>
      </c>
    </row>
    <row r="17" spans="1:7" s="22" customFormat="1" ht="15.75" x14ac:dyDescent="0.25">
      <c r="A17" s="239" t="s">
        <v>30</v>
      </c>
      <c r="B17" s="232">
        <v>552</v>
      </c>
      <c r="C17" s="231">
        <v>2.9659713726182599</v>
      </c>
      <c r="D17" s="232">
        <v>352</v>
      </c>
      <c r="E17" s="231">
        <v>4.1727629999999998</v>
      </c>
      <c r="F17" s="232">
        <v>198</v>
      </c>
      <c r="G17" s="231">
        <v>1.9832559999999999</v>
      </c>
    </row>
    <row r="18" spans="1:7" s="22" customFormat="1" ht="15.75" x14ac:dyDescent="0.25">
      <c r="A18" s="239" t="s">
        <v>31</v>
      </c>
      <c r="B18" s="38">
        <v>626</v>
      </c>
      <c r="C18" s="39">
        <v>3.2276443349049302</v>
      </c>
      <c r="D18" s="38">
        <v>368</v>
      </c>
      <c r="E18" s="39">
        <v>4.2919369999999999</v>
      </c>
      <c r="F18" s="38">
        <v>259</v>
      </c>
      <c r="G18" s="39">
        <v>2.4070649999999998</v>
      </c>
    </row>
    <row r="19" spans="1:7" s="22" customFormat="1" ht="15.75" x14ac:dyDescent="0.25">
      <c r="A19" s="239" t="s">
        <v>32</v>
      </c>
      <c r="B19" s="38">
        <v>1161</v>
      </c>
      <c r="C19" s="39">
        <v>6.0864098851086998</v>
      </c>
      <c r="D19" s="38">
        <v>661</v>
      </c>
      <c r="E19" s="39">
        <v>7.7992080000000001</v>
      </c>
      <c r="F19" s="38">
        <v>502</v>
      </c>
      <c r="G19" s="39">
        <v>4.731681</v>
      </c>
    </row>
    <row r="20" spans="1:7" s="22" customFormat="1" ht="15.75" x14ac:dyDescent="0.25">
      <c r="A20" s="239" t="s">
        <v>33</v>
      </c>
      <c r="B20" s="38">
        <v>585</v>
      </c>
      <c r="C20" s="39">
        <v>3.1739976238557301</v>
      </c>
      <c r="D20" s="38">
        <v>413</v>
      </c>
      <c r="E20" s="39">
        <v>4.8510619999999998</v>
      </c>
      <c r="F20" s="38">
        <v>173</v>
      </c>
      <c r="G20" s="39">
        <v>1.697981</v>
      </c>
    </row>
    <row r="21" spans="1:7" s="22" customFormat="1" ht="15.75" x14ac:dyDescent="0.25">
      <c r="A21" s="239" t="s">
        <v>34</v>
      </c>
      <c r="B21" s="38" t="s">
        <v>60</v>
      </c>
      <c r="C21" s="38" t="s">
        <v>60</v>
      </c>
      <c r="D21" s="38" t="s">
        <v>60</v>
      </c>
      <c r="E21" s="38" t="s">
        <v>60</v>
      </c>
      <c r="F21" s="38">
        <v>746</v>
      </c>
      <c r="G21" s="39">
        <v>7.5922669999999997</v>
      </c>
    </row>
    <row r="22" spans="1:7" s="22" customFormat="1" ht="15.75" x14ac:dyDescent="0.25">
      <c r="A22" s="239" t="s">
        <v>35</v>
      </c>
      <c r="B22" s="38">
        <v>2207</v>
      </c>
      <c r="C22" s="39">
        <v>11.579331644194999</v>
      </c>
      <c r="D22" s="38">
        <v>1191</v>
      </c>
      <c r="E22" s="39">
        <v>13.818766</v>
      </c>
      <c r="F22" s="38">
        <v>1015</v>
      </c>
      <c r="G22" s="39">
        <v>9.6127850000000006</v>
      </c>
    </row>
    <row r="23" spans="1:7" s="22" customFormat="1" ht="15.75" x14ac:dyDescent="0.25">
      <c r="A23" s="239" t="s">
        <v>36</v>
      </c>
      <c r="B23" s="38" t="s">
        <v>60</v>
      </c>
      <c r="C23" s="38" t="s">
        <v>60</v>
      </c>
      <c r="D23" s="38">
        <v>1876</v>
      </c>
      <c r="E23" s="39">
        <v>22.149038000000001</v>
      </c>
      <c r="F23" s="38" t="s">
        <v>60</v>
      </c>
      <c r="G23" s="38" t="s">
        <v>60</v>
      </c>
    </row>
    <row r="24" spans="1:7" s="22" customFormat="1" ht="15.75" x14ac:dyDescent="0.25">
      <c r="A24" s="239" t="s">
        <v>37</v>
      </c>
      <c r="B24" s="38">
        <v>836</v>
      </c>
      <c r="C24" s="39">
        <v>4.5204826055770004</v>
      </c>
      <c r="D24" s="38">
        <v>533</v>
      </c>
      <c r="E24" s="39">
        <v>6.3262530000000003</v>
      </c>
      <c r="F24" s="38">
        <v>305</v>
      </c>
      <c r="G24" s="39">
        <v>3.0552190000000001</v>
      </c>
    </row>
    <row r="25" spans="1:7" s="22" customFormat="1" ht="15.75" x14ac:dyDescent="0.25">
      <c r="A25" s="239" t="s">
        <v>38</v>
      </c>
      <c r="B25" s="38" t="s">
        <v>60</v>
      </c>
      <c r="C25" s="38" t="s">
        <v>60</v>
      </c>
      <c r="D25" s="38">
        <v>18</v>
      </c>
      <c r="E25" s="39">
        <v>0.22869100000000001</v>
      </c>
      <c r="F25" s="38" t="s">
        <v>60</v>
      </c>
      <c r="G25" s="38" t="s">
        <v>60</v>
      </c>
    </row>
    <row r="26" spans="1:7" s="22" customFormat="1" ht="15.75" x14ac:dyDescent="0.25">
      <c r="A26" s="239" t="s">
        <v>39</v>
      </c>
      <c r="B26" s="38">
        <v>108</v>
      </c>
      <c r="C26" s="39">
        <v>0.57100323197712199</v>
      </c>
      <c r="D26" s="38">
        <v>47</v>
      </c>
      <c r="E26" s="39">
        <v>0.55128299999999997</v>
      </c>
      <c r="F26" s="38">
        <v>60</v>
      </c>
      <c r="G26" s="39">
        <v>0.57341299999999995</v>
      </c>
    </row>
    <row r="27" spans="1:7" s="22" customFormat="1" ht="15.75" x14ac:dyDescent="0.25">
      <c r="A27" s="239" t="s">
        <v>40</v>
      </c>
      <c r="B27" s="38" t="s">
        <v>60</v>
      </c>
      <c r="C27" s="38" t="s">
        <v>60</v>
      </c>
      <c r="D27" s="38" t="s">
        <v>60</v>
      </c>
      <c r="E27" s="38" t="s">
        <v>60</v>
      </c>
      <c r="F27" s="38">
        <v>646</v>
      </c>
      <c r="G27" s="39">
        <v>6.3462909999999999</v>
      </c>
    </row>
    <row r="28" spans="1:7" ht="15.75" x14ac:dyDescent="0.2">
      <c r="A28" s="43" t="s">
        <v>61</v>
      </c>
    </row>
    <row r="29" spans="1:7" s="22" customFormat="1" ht="15.75" x14ac:dyDescent="0.25">
      <c r="A29" s="44" t="s">
        <v>1141</v>
      </c>
    </row>
    <row r="30" spans="1:7" s="22" customFormat="1" ht="15.75" x14ac:dyDescent="0.25">
      <c r="A30" s="44" t="s">
        <v>63</v>
      </c>
    </row>
    <row r="31" spans="1:7" s="22" customFormat="1" ht="15.75" x14ac:dyDescent="0.25">
      <c r="A31" s="43" t="s">
        <v>1142</v>
      </c>
    </row>
    <row r="32" spans="1:7" s="22" customFormat="1" ht="15.75" x14ac:dyDescent="0.25">
      <c r="A32" s="164" t="s">
        <v>1143</v>
      </c>
    </row>
    <row r="33" spans="1:1" ht="15.75" x14ac:dyDescent="0.2">
      <c r="A33" s="43" t="s">
        <v>68</v>
      </c>
    </row>
    <row r="34" spans="1:1" ht="15.75" x14ac:dyDescent="0.2">
      <c r="A34" s="43" t="s">
        <v>1144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C86A-7F9D-4C3D-B39D-E440F7ACC793}">
  <sheetPr codeName="Sheet14"/>
  <dimension ref="A1:I34"/>
  <sheetViews>
    <sheetView workbookViewId="0"/>
  </sheetViews>
  <sheetFormatPr defaultColWidth="8.5703125" defaultRowHeight="14.25" x14ac:dyDescent="0.2"/>
  <cols>
    <col min="1" max="1" width="25.42578125" style="24" customWidth="1"/>
    <col min="2" max="2" width="13.28515625" style="24" customWidth="1"/>
    <col min="3" max="3" width="13" style="24" customWidth="1"/>
    <col min="4" max="4" width="13.85546875" style="24" customWidth="1"/>
    <col min="5" max="5" width="14.28515625" style="24" customWidth="1"/>
    <col min="6" max="6" width="14.140625" style="24" customWidth="1"/>
    <col min="7" max="7" width="14.7109375" style="24" customWidth="1"/>
    <col min="8" max="8" width="18" style="24" customWidth="1"/>
    <col min="9" max="9" width="17.140625" style="24" customWidth="1"/>
    <col min="10" max="16384" width="8.5703125" style="24"/>
  </cols>
  <sheetData>
    <row r="1" spans="1:9" s="22" customFormat="1" ht="15.75" x14ac:dyDescent="0.25">
      <c r="A1" s="25" t="s">
        <v>2429</v>
      </c>
    </row>
    <row r="2" spans="1:9" s="22" customFormat="1" ht="15.75" x14ac:dyDescent="0.25">
      <c r="A2" s="25"/>
    </row>
    <row r="3" spans="1:9" s="22" customFormat="1" ht="63" customHeight="1" x14ac:dyDescent="0.25">
      <c r="A3" s="155" t="s">
        <v>5</v>
      </c>
      <c r="B3" s="167" t="s">
        <v>1145</v>
      </c>
      <c r="C3" s="167" t="s">
        <v>1146</v>
      </c>
      <c r="D3" s="167" t="s">
        <v>1147</v>
      </c>
      <c r="E3" s="167" t="s">
        <v>1148</v>
      </c>
      <c r="F3" s="167" t="s">
        <v>1149</v>
      </c>
      <c r="G3" s="167" t="s">
        <v>1150</v>
      </c>
      <c r="H3" s="167" t="s">
        <v>1151</v>
      </c>
      <c r="I3" s="167" t="s">
        <v>1152</v>
      </c>
    </row>
    <row r="4" spans="1:9" s="22" customFormat="1" ht="15.75" x14ac:dyDescent="0.25">
      <c r="A4" s="157" t="s">
        <v>17</v>
      </c>
      <c r="B4" s="229">
        <v>436</v>
      </c>
      <c r="C4" s="230">
        <v>5.6391585237303801</v>
      </c>
      <c r="D4" s="229">
        <v>3320</v>
      </c>
      <c r="E4" s="230">
        <v>86.125337789022495</v>
      </c>
      <c r="F4" s="229">
        <v>16452</v>
      </c>
      <c r="G4" s="230">
        <v>503.44196157537101</v>
      </c>
      <c r="H4" s="229">
        <v>11367</v>
      </c>
      <c r="I4" s="230">
        <v>1523.92264956348</v>
      </c>
    </row>
    <row r="5" spans="1:9" s="22" customFormat="1" ht="15.75" x14ac:dyDescent="0.25">
      <c r="A5" s="158" t="s">
        <v>18</v>
      </c>
      <c r="B5" s="231" t="s">
        <v>79</v>
      </c>
      <c r="C5" s="231" t="s">
        <v>79</v>
      </c>
      <c r="D5" s="232" t="s">
        <v>1153</v>
      </c>
      <c r="E5" s="183">
        <f>35/40*1</f>
        <v>0.875</v>
      </c>
      <c r="F5" s="232">
        <v>409</v>
      </c>
      <c r="G5" s="231">
        <v>12.5156675349092</v>
      </c>
      <c r="H5" s="232">
        <v>554</v>
      </c>
      <c r="I5" s="231">
        <v>74.272292412964703</v>
      </c>
    </row>
    <row r="6" spans="1:9" s="22" customFormat="1" ht="15.75" x14ac:dyDescent="0.25">
      <c r="A6" s="158" t="s">
        <v>19</v>
      </c>
      <c r="B6" s="232">
        <v>66</v>
      </c>
      <c r="C6" s="231">
        <v>0.85363408845459898</v>
      </c>
      <c r="D6" s="232">
        <v>180</v>
      </c>
      <c r="E6" s="231">
        <v>4.6694460247060396</v>
      </c>
      <c r="F6" s="232">
        <v>504</v>
      </c>
      <c r="G6" s="231">
        <v>15.422729676269601</v>
      </c>
      <c r="H6" s="232">
        <v>155</v>
      </c>
      <c r="I6" s="231">
        <v>20.780154014457601</v>
      </c>
    </row>
    <row r="7" spans="1:9" s="22" customFormat="1" ht="15.75" x14ac:dyDescent="0.25">
      <c r="A7" s="158" t="s">
        <v>20</v>
      </c>
      <c r="B7" s="232">
        <v>59</v>
      </c>
      <c r="C7" s="231">
        <v>1.56783587362605</v>
      </c>
      <c r="D7" s="232">
        <v>449</v>
      </c>
      <c r="E7" s="231">
        <v>22.844199506687399</v>
      </c>
      <c r="F7" s="232">
        <v>942</v>
      </c>
      <c r="G7" s="231">
        <v>55.147252531094999</v>
      </c>
      <c r="H7" s="232">
        <v>685</v>
      </c>
      <c r="I7" s="231">
        <v>155.64644399000201</v>
      </c>
    </row>
    <row r="8" spans="1:9" s="22" customFormat="1" ht="15.75" x14ac:dyDescent="0.25">
      <c r="A8" s="158" t="s">
        <v>21</v>
      </c>
      <c r="B8" s="232">
        <v>13</v>
      </c>
      <c r="C8" s="231">
        <v>0.345455361985401</v>
      </c>
      <c r="D8" s="232">
        <v>56</v>
      </c>
      <c r="E8" s="231">
        <v>2.8491651945979801</v>
      </c>
      <c r="F8" s="232">
        <v>65</v>
      </c>
      <c r="G8" s="231">
        <v>3.8052775101074001</v>
      </c>
      <c r="H8" s="232">
        <v>25</v>
      </c>
      <c r="I8" s="231">
        <v>5.6805271529197903</v>
      </c>
    </row>
    <row r="9" spans="1:9" s="22" customFormat="1" ht="15.75" x14ac:dyDescent="0.25">
      <c r="A9" s="158" t="s">
        <v>22</v>
      </c>
      <c r="B9" s="232">
        <v>37</v>
      </c>
      <c r="C9" s="231">
        <v>0.47855244352757798</v>
      </c>
      <c r="D9" s="232">
        <v>385</v>
      </c>
      <c r="E9" s="231">
        <v>9.9874262195101409</v>
      </c>
      <c r="F9" s="232">
        <v>1480</v>
      </c>
      <c r="G9" s="231">
        <v>45.288968096982003</v>
      </c>
      <c r="H9" s="232">
        <v>1298</v>
      </c>
      <c r="I9" s="231">
        <v>174.01703168236099</v>
      </c>
    </row>
    <row r="10" spans="1:9" s="22" customFormat="1" ht="15.75" x14ac:dyDescent="0.25">
      <c r="A10" s="158" t="s">
        <v>23</v>
      </c>
      <c r="B10" s="231" t="s">
        <v>79</v>
      </c>
      <c r="C10" s="231" t="s">
        <v>79</v>
      </c>
      <c r="D10" s="232" t="s">
        <v>1154</v>
      </c>
      <c r="E10" s="183">
        <f>125/124 * 3.2</f>
        <v>3.2258064516129035</v>
      </c>
      <c r="F10" s="232">
        <v>576</v>
      </c>
      <c r="G10" s="231">
        <v>17.6259767728795</v>
      </c>
      <c r="H10" s="232">
        <v>247</v>
      </c>
      <c r="I10" s="231">
        <v>33.114180913361501</v>
      </c>
    </row>
    <row r="11" spans="1:9" s="22" customFormat="1" ht="15.75" x14ac:dyDescent="0.25">
      <c r="A11" s="158" t="s">
        <v>24</v>
      </c>
      <c r="B11" s="232">
        <v>6</v>
      </c>
      <c r="C11" s="231">
        <v>7.7603098950418101E-2</v>
      </c>
      <c r="D11" s="231" t="s">
        <v>79</v>
      </c>
      <c r="E11" s="231" t="s">
        <v>79</v>
      </c>
      <c r="F11" s="232" t="s">
        <v>840</v>
      </c>
      <c r="G11" s="183">
        <f>15/20*0.6</f>
        <v>0.44999999999999996</v>
      </c>
      <c r="H11" s="232">
        <v>9</v>
      </c>
      <c r="I11" s="231">
        <v>1.20658958793625</v>
      </c>
    </row>
    <row r="12" spans="1:9" s="22" customFormat="1" ht="15.75" x14ac:dyDescent="0.25">
      <c r="A12" s="158" t="s">
        <v>25</v>
      </c>
      <c r="B12" s="232">
        <v>6</v>
      </c>
      <c r="C12" s="231">
        <v>7.7603098950418101E-2</v>
      </c>
      <c r="D12" s="232">
        <v>67</v>
      </c>
      <c r="E12" s="231">
        <v>1.7380715758628</v>
      </c>
      <c r="F12" s="232">
        <v>327</v>
      </c>
      <c r="G12" s="231">
        <v>10.006413897103499</v>
      </c>
      <c r="H12" s="232">
        <v>238</v>
      </c>
      <c r="I12" s="231">
        <v>31.907591325425301</v>
      </c>
    </row>
    <row r="13" spans="1:9" s="22" customFormat="1" ht="15.75" x14ac:dyDescent="0.25">
      <c r="A13" s="158" t="s">
        <v>26</v>
      </c>
      <c r="B13" s="231" t="s">
        <v>79</v>
      </c>
      <c r="C13" s="231" t="s">
        <v>79</v>
      </c>
      <c r="D13" s="232" t="s">
        <v>759</v>
      </c>
      <c r="E13" s="183">
        <f>20/17*0.4</f>
        <v>0.4705882352941177</v>
      </c>
      <c r="F13" s="232">
        <v>75</v>
      </c>
      <c r="G13" s="231">
        <v>2.2950490589686798</v>
      </c>
      <c r="H13" s="232">
        <v>41</v>
      </c>
      <c r="I13" s="231">
        <v>5.4966859005984698</v>
      </c>
    </row>
    <row r="14" spans="1:9" s="22" customFormat="1" ht="15.75" x14ac:dyDescent="0.25">
      <c r="A14" s="158" t="s">
        <v>27</v>
      </c>
      <c r="B14" s="232">
        <v>44</v>
      </c>
      <c r="C14" s="231">
        <v>0.56908939230306599</v>
      </c>
      <c r="D14" s="232">
        <v>86</v>
      </c>
      <c r="E14" s="231">
        <v>2.23095754513733</v>
      </c>
      <c r="F14" s="232">
        <v>595</v>
      </c>
      <c r="G14" s="231">
        <v>18.207389201151599</v>
      </c>
      <c r="H14" s="232">
        <v>529</v>
      </c>
      <c r="I14" s="231">
        <v>70.920654668697296</v>
      </c>
    </row>
    <row r="15" spans="1:9" s="22" customFormat="1" ht="15.75" x14ac:dyDescent="0.25">
      <c r="A15" s="158" t="s">
        <v>28</v>
      </c>
      <c r="B15" s="232">
        <v>14</v>
      </c>
      <c r="C15" s="231">
        <v>0.181073897550976</v>
      </c>
      <c r="D15" s="232">
        <v>144</v>
      </c>
      <c r="E15" s="231">
        <v>3.7355568197648301</v>
      </c>
      <c r="F15" s="232">
        <v>929</v>
      </c>
      <c r="G15" s="231">
        <v>28.428007677092101</v>
      </c>
      <c r="H15" s="232">
        <v>447</v>
      </c>
      <c r="I15" s="231">
        <v>59.927282867500402</v>
      </c>
    </row>
    <row r="16" spans="1:9" s="22" customFormat="1" ht="15.75" x14ac:dyDescent="0.25">
      <c r="A16" s="158" t="s">
        <v>29</v>
      </c>
      <c r="B16" s="232">
        <v>14</v>
      </c>
      <c r="C16" s="231">
        <v>0.181073897550976</v>
      </c>
      <c r="D16" s="232">
        <v>484</v>
      </c>
      <c r="E16" s="231">
        <v>12.555621533098501</v>
      </c>
      <c r="F16" s="232">
        <v>4200</v>
      </c>
      <c r="G16" s="231">
        <v>128.52274730224599</v>
      </c>
      <c r="H16" s="232">
        <v>2154</v>
      </c>
      <c r="I16" s="231">
        <v>288.77710804607602</v>
      </c>
    </row>
    <row r="17" spans="1:9" s="22" customFormat="1" ht="15.75" x14ac:dyDescent="0.25">
      <c r="A17" s="158" t="s">
        <v>30</v>
      </c>
      <c r="B17" s="232">
        <v>17</v>
      </c>
      <c r="C17" s="231">
        <v>0.219875447026185</v>
      </c>
      <c r="D17" s="232">
        <v>70</v>
      </c>
      <c r="E17" s="231">
        <v>1.8158956762745699</v>
      </c>
      <c r="F17" s="232">
        <v>269</v>
      </c>
      <c r="G17" s="231">
        <v>8.2315759581676797</v>
      </c>
      <c r="H17" s="232">
        <v>196</v>
      </c>
      <c r="I17" s="231">
        <v>26.276839915056101</v>
      </c>
    </row>
    <row r="18" spans="1:9" s="22" customFormat="1" ht="15.75" x14ac:dyDescent="0.25">
      <c r="A18" s="158" t="s">
        <v>31</v>
      </c>
      <c r="B18" s="231" t="s">
        <v>79</v>
      </c>
      <c r="C18" s="231" t="s">
        <v>79</v>
      </c>
      <c r="D18" s="232" t="s">
        <v>1155</v>
      </c>
      <c r="E18" s="183">
        <f>40/41*1.1</f>
        <v>1.0731707317073171</v>
      </c>
      <c r="F18" s="232">
        <v>327</v>
      </c>
      <c r="G18" s="231">
        <v>10.006413897103499</v>
      </c>
      <c r="H18" s="232">
        <v>258</v>
      </c>
      <c r="I18" s="231">
        <v>34.588901520839102</v>
      </c>
    </row>
    <row r="19" spans="1:9" s="22" customFormat="1" ht="15.75" x14ac:dyDescent="0.25">
      <c r="A19" s="158" t="s">
        <v>32</v>
      </c>
      <c r="B19" s="232">
        <v>16</v>
      </c>
      <c r="C19" s="231">
        <v>0.20694159720111499</v>
      </c>
      <c r="D19" s="232">
        <v>104</v>
      </c>
      <c r="E19" s="231">
        <v>2.6979021476079299</v>
      </c>
      <c r="F19" s="232">
        <v>574</v>
      </c>
      <c r="G19" s="231">
        <v>17.564775464640299</v>
      </c>
      <c r="H19" s="232">
        <v>467</v>
      </c>
      <c r="I19" s="233">
        <v>62.608593062914302</v>
      </c>
    </row>
    <row r="20" spans="1:9" s="22" customFormat="1" ht="15.75" x14ac:dyDescent="0.25">
      <c r="A20" s="158" t="s">
        <v>33</v>
      </c>
      <c r="B20" s="232">
        <v>7</v>
      </c>
      <c r="C20" s="231">
        <v>9.0536948775487805E-2</v>
      </c>
      <c r="D20" s="232">
        <v>91</v>
      </c>
      <c r="E20" s="231">
        <v>2.3606643791569399</v>
      </c>
      <c r="F20" s="232">
        <v>336</v>
      </c>
      <c r="G20" s="231">
        <v>10.281819784179699</v>
      </c>
      <c r="H20" s="232">
        <v>151</v>
      </c>
      <c r="I20" s="234">
        <v>20.243891975374801</v>
      </c>
    </row>
    <row r="21" spans="1:9" s="22" customFormat="1" ht="15.75" x14ac:dyDescent="0.25">
      <c r="A21" s="158" t="s">
        <v>34</v>
      </c>
      <c r="B21" s="232">
        <v>14</v>
      </c>
      <c r="C21" s="231">
        <v>0.37202885136889302</v>
      </c>
      <c r="D21" s="232">
        <v>122</v>
      </c>
      <c r="E21" s="231">
        <v>6.2071098882313196</v>
      </c>
      <c r="F21" s="232">
        <v>409</v>
      </c>
      <c r="G21" s="231">
        <v>23.943976948214299</v>
      </c>
      <c r="H21" s="232">
        <v>200</v>
      </c>
      <c r="I21" s="231">
        <v>45.444217223358301</v>
      </c>
    </row>
    <row r="22" spans="1:9" s="22" customFormat="1" ht="15.75" x14ac:dyDescent="0.25">
      <c r="A22" s="158" t="s">
        <v>35</v>
      </c>
      <c r="B22" s="232">
        <v>9</v>
      </c>
      <c r="C22" s="231">
        <v>0.11640464842562701</v>
      </c>
      <c r="D22" s="232">
        <v>217</v>
      </c>
      <c r="E22" s="231">
        <v>5.6292765964511702</v>
      </c>
      <c r="F22" s="232">
        <v>1254</v>
      </c>
      <c r="G22" s="231">
        <v>38.373220265956398</v>
      </c>
      <c r="H22" s="232">
        <v>727</v>
      </c>
      <c r="I22" s="231">
        <v>97.465625603294797</v>
      </c>
    </row>
    <row r="23" spans="1:9" s="22" customFormat="1" ht="15.75" x14ac:dyDescent="0.25">
      <c r="A23" s="158" t="s">
        <v>36</v>
      </c>
      <c r="B23" s="231" t="s">
        <v>79</v>
      </c>
      <c r="C23" s="231" t="s">
        <v>79</v>
      </c>
      <c r="D23" s="232" t="s">
        <v>1156</v>
      </c>
      <c r="E23" s="183">
        <f>55/53*2.8</f>
        <v>2.9056603773584904</v>
      </c>
      <c r="F23" s="232">
        <v>801</v>
      </c>
      <c r="G23" s="231">
        <v>51.354383715338997</v>
      </c>
      <c r="H23" s="232">
        <v>1023</v>
      </c>
      <c r="I23" s="231">
        <v>334.52799832572498</v>
      </c>
    </row>
    <row r="24" spans="1:9" s="22" customFormat="1" ht="15.75" x14ac:dyDescent="0.25">
      <c r="A24" s="158" t="s">
        <v>37</v>
      </c>
      <c r="B24" s="232">
        <v>15</v>
      </c>
      <c r="C24" s="231">
        <v>0.19400774737604501</v>
      </c>
      <c r="D24" s="232">
        <v>123</v>
      </c>
      <c r="E24" s="231">
        <v>3.1907881168824601</v>
      </c>
      <c r="F24" s="232">
        <v>429</v>
      </c>
      <c r="G24" s="231">
        <v>13.1276806173009</v>
      </c>
      <c r="H24" s="232">
        <v>269</v>
      </c>
      <c r="I24" s="231">
        <v>36.063622128316801</v>
      </c>
    </row>
    <row r="25" spans="1:9" s="22" customFormat="1" ht="15.75" x14ac:dyDescent="0.25">
      <c r="A25" s="158" t="s">
        <v>38</v>
      </c>
      <c r="B25" s="232" t="s">
        <v>852</v>
      </c>
      <c r="C25" s="183">
        <f>10/8*0.2</f>
        <v>0.25</v>
      </c>
      <c r="D25" s="231" t="s">
        <v>79</v>
      </c>
      <c r="E25" s="231" t="s">
        <v>79</v>
      </c>
      <c r="F25" s="231" t="s">
        <v>79</v>
      </c>
      <c r="G25" s="231" t="s">
        <v>79</v>
      </c>
      <c r="H25" s="231" t="s">
        <v>79</v>
      </c>
      <c r="I25" s="231" t="s">
        <v>79</v>
      </c>
    </row>
    <row r="26" spans="1:9" s="22" customFormat="1" ht="15.75" x14ac:dyDescent="0.25">
      <c r="A26" s="158" t="s">
        <v>39</v>
      </c>
      <c r="B26" s="231" t="s">
        <v>79</v>
      </c>
      <c r="C26" s="231" t="s">
        <v>79</v>
      </c>
      <c r="D26" s="232" t="s">
        <v>840</v>
      </c>
      <c r="E26" s="235">
        <f>15/12*0.3</f>
        <v>0.375</v>
      </c>
      <c r="F26" s="232">
        <v>58</v>
      </c>
      <c r="G26" s="231">
        <v>1.77483793893578</v>
      </c>
      <c r="H26" s="232">
        <v>38</v>
      </c>
      <c r="I26" s="231">
        <v>5.0944893712863903</v>
      </c>
    </row>
    <row r="27" spans="1:9" s="22" customFormat="1" ht="15.75" x14ac:dyDescent="0.25">
      <c r="A27" s="158" t="s">
        <v>40</v>
      </c>
      <c r="B27" s="231" t="s">
        <v>79</v>
      </c>
      <c r="C27" s="231" t="s">
        <v>79</v>
      </c>
      <c r="D27" s="232" t="s">
        <v>1157</v>
      </c>
      <c r="E27" s="235">
        <f>75/74*3.8</f>
        <v>3.8513513513513513</v>
      </c>
      <c r="F27" s="232">
        <v>386</v>
      </c>
      <c r="G27" s="231">
        <v>22.5974941369455</v>
      </c>
      <c r="H27" s="232">
        <v>184</v>
      </c>
      <c r="I27" s="236">
        <v>41.808679845489699</v>
      </c>
    </row>
    <row r="28" spans="1:9" s="22" customFormat="1" ht="15.75" x14ac:dyDescent="0.25">
      <c r="A28" s="43" t="s">
        <v>1158</v>
      </c>
    </row>
    <row r="29" spans="1:9" s="22" customFormat="1" ht="15.75" x14ac:dyDescent="0.25">
      <c r="A29" s="44" t="s">
        <v>84</v>
      </c>
    </row>
    <row r="30" spans="1:9" s="22" customFormat="1" ht="15.75" x14ac:dyDescent="0.25">
      <c r="A30" s="44" t="s">
        <v>85</v>
      </c>
    </row>
    <row r="31" spans="1:9" s="22" customFormat="1" ht="15.75" x14ac:dyDescent="0.25">
      <c r="A31" s="43" t="s">
        <v>1142</v>
      </c>
    </row>
    <row r="32" spans="1:9" s="22" customFormat="1" ht="15.75" x14ac:dyDescent="0.25">
      <c r="A32" s="45" t="s">
        <v>1159</v>
      </c>
    </row>
    <row r="33" spans="1:1" s="22" customFormat="1" ht="15.75" x14ac:dyDescent="0.25">
      <c r="A33" s="43" t="s">
        <v>68</v>
      </c>
    </row>
    <row r="34" spans="1:1" s="22" customFormat="1" ht="15.75" x14ac:dyDescent="0.25">
      <c r="A34" s="43" t="s">
        <v>1144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8473-165F-4C21-9060-0BD88CD08365}">
  <sheetPr codeName="Sheet15"/>
  <dimension ref="A1:M44"/>
  <sheetViews>
    <sheetView zoomScaleNormal="100" workbookViewId="0"/>
  </sheetViews>
  <sheetFormatPr defaultColWidth="8.7109375" defaultRowHeight="14.25" x14ac:dyDescent="0.2"/>
  <cols>
    <col min="1" max="1" width="23.5703125" style="24" customWidth="1"/>
    <col min="2" max="7" width="13.7109375" style="24" customWidth="1"/>
    <col min="8" max="16384" width="8.7109375" style="24"/>
  </cols>
  <sheetData>
    <row r="1" spans="1:13" s="25" customFormat="1" ht="15.75" x14ac:dyDescent="0.25">
      <c r="A1" s="25" t="s">
        <v>2430</v>
      </c>
    </row>
    <row r="2" spans="1:13" s="25" customFormat="1" ht="15.75" x14ac:dyDescent="0.25"/>
    <row r="3" spans="1:13" s="227" customFormat="1" ht="79.900000000000006" customHeight="1" x14ac:dyDescent="0.25">
      <c r="A3" s="155" t="s">
        <v>5</v>
      </c>
      <c r="B3" s="167" t="s">
        <v>1160</v>
      </c>
      <c r="C3" s="167" t="s">
        <v>1161</v>
      </c>
      <c r="D3" s="167" t="s">
        <v>1162</v>
      </c>
      <c r="E3" s="167" t="s">
        <v>1163</v>
      </c>
      <c r="F3" s="167" t="s">
        <v>1164</v>
      </c>
      <c r="G3" s="167" t="s">
        <v>1165</v>
      </c>
      <c r="H3" s="203"/>
      <c r="I3" s="203"/>
      <c r="J3" s="203"/>
      <c r="K3" s="203"/>
      <c r="L3" s="203"/>
      <c r="M3" s="203"/>
    </row>
    <row r="4" spans="1:13" customFormat="1" ht="14.25" customHeight="1" x14ac:dyDescent="0.25">
      <c r="A4" s="157" t="s">
        <v>17</v>
      </c>
      <c r="B4" s="1">
        <v>24.4</v>
      </c>
      <c r="C4" s="228">
        <v>4</v>
      </c>
      <c r="D4" s="1">
        <v>26.5</v>
      </c>
      <c r="E4" s="228">
        <v>4</v>
      </c>
      <c r="F4" s="2">
        <v>22.5</v>
      </c>
      <c r="G4" s="228">
        <v>5</v>
      </c>
      <c r="H4" s="22"/>
      <c r="I4" s="22"/>
      <c r="J4" s="22"/>
      <c r="K4" s="22"/>
      <c r="L4" s="22"/>
      <c r="M4" s="22"/>
    </row>
    <row r="5" spans="1:13" customFormat="1" ht="15.75" x14ac:dyDescent="0.25">
      <c r="A5" s="158" t="s">
        <v>18</v>
      </c>
      <c r="B5" s="3">
        <v>0.8</v>
      </c>
      <c r="C5" s="222">
        <v>123</v>
      </c>
      <c r="D5" s="3">
        <v>1.2</v>
      </c>
      <c r="E5" s="222">
        <v>82</v>
      </c>
      <c r="F5" s="4">
        <v>0.4</v>
      </c>
      <c r="G5" s="222">
        <v>223</v>
      </c>
      <c r="H5" s="22"/>
      <c r="I5" s="22"/>
      <c r="J5" s="22"/>
      <c r="K5" s="22"/>
      <c r="L5" s="22"/>
      <c r="M5" s="22"/>
    </row>
    <row r="6" spans="1:13" customFormat="1" ht="15.75" x14ac:dyDescent="0.25">
      <c r="A6" s="158" t="s">
        <v>19</v>
      </c>
      <c r="B6" s="3">
        <v>0.6</v>
      </c>
      <c r="C6" s="222">
        <v>173</v>
      </c>
      <c r="D6" s="3">
        <v>0.7</v>
      </c>
      <c r="E6" s="222">
        <v>152</v>
      </c>
      <c r="F6" s="4">
        <v>0.5</v>
      </c>
      <c r="G6" s="222">
        <v>201</v>
      </c>
      <c r="H6" s="22"/>
      <c r="I6" s="22"/>
      <c r="J6" s="22"/>
      <c r="K6" s="22"/>
      <c r="L6" s="22"/>
      <c r="M6" s="22"/>
    </row>
    <row r="7" spans="1:13" customFormat="1" ht="15.75" x14ac:dyDescent="0.25">
      <c r="A7" s="158" t="s">
        <v>20</v>
      </c>
      <c r="B7" s="171" t="s">
        <v>60</v>
      </c>
      <c r="C7" s="222" t="s">
        <v>60</v>
      </c>
      <c r="D7" s="171" t="s">
        <v>60</v>
      </c>
      <c r="E7" s="222" t="s">
        <v>60</v>
      </c>
      <c r="F7" s="4">
        <v>3.1</v>
      </c>
      <c r="G7" s="222">
        <v>32</v>
      </c>
      <c r="H7" s="22"/>
      <c r="I7" s="22"/>
      <c r="J7" s="22"/>
      <c r="K7" s="22"/>
      <c r="L7" s="22"/>
      <c r="M7" s="22"/>
    </row>
    <row r="8" spans="1:13" customFormat="1" ht="15.75" x14ac:dyDescent="0.25">
      <c r="A8" s="158" t="s">
        <v>21</v>
      </c>
      <c r="B8" s="171" t="s">
        <v>60</v>
      </c>
      <c r="C8" s="222" t="s">
        <v>60</v>
      </c>
      <c r="D8" s="171" t="s">
        <v>60</v>
      </c>
      <c r="E8" s="222" t="s">
        <v>60</v>
      </c>
      <c r="F8" s="4">
        <v>0.2</v>
      </c>
      <c r="G8" s="222">
        <v>490</v>
      </c>
      <c r="H8" s="22"/>
      <c r="I8" s="22"/>
      <c r="J8" s="22"/>
      <c r="K8" s="22"/>
      <c r="L8" s="22"/>
      <c r="M8" s="22"/>
    </row>
    <row r="9" spans="1:13" customFormat="1" ht="15.75" x14ac:dyDescent="0.25">
      <c r="A9" s="158" t="s">
        <v>22</v>
      </c>
      <c r="B9" s="3">
        <v>2.7</v>
      </c>
      <c r="C9" s="222">
        <v>37</v>
      </c>
      <c r="D9" s="3">
        <v>2.9</v>
      </c>
      <c r="E9" s="222">
        <v>35</v>
      </c>
      <c r="F9" s="4">
        <v>2.5</v>
      </c>
      <c r="G9" s="222">
        <v>40</v>
      </c>
      <c r="H9" s="22"/>
      <c r="I9" s="22"/>
      <c r="J9" s="22"/>
      <c r="K9" s="22"/>
      <c r="L9" s="22"/>
      <c r="M9" s="22"/>
    </row>
    <row r="10" spans="1:13" customFormat="1" ht="15.75" x14ac:dyDescent="0.25">
      <c r="A10" s="158" t="s">
        <v>23</v>
      </c>
      <c r="B10" s="3">
        <v>0.6</v>
      </c>
      <c r="C10" s="222">
        <v>160</v>
      </c>
      <c r="D10" s="3">
        <v>0.9</v>
      </c>
      <c r="E10" s="222">
        <v>105</v>
      </c>
      <c r="F10" s="3">
        <v>0.3</v>
      </c>
      <c r="G10" s="222">
        <v>315</v>
      </c>
      <c r="H10" s="22"/>
      <c r="I10" s="22"/>
      <c r="J10" s="22"/>
      <c r="K10" s="22"/>
      <c r="L10" s="22"/>
      <c r="M10" s="22"/>
    </row>
    <row r="11" spans="1:13" customFormat="1" ht="15.75" x14ac:dyDescent="0.25">
      <c r="A11" s="158" t="s">
        <v>24</v>
      </c>
      <c r="B11" s="3">
        <v>0</v>
      </c>
      <c r="C11" s="5">
        <v>3115</v>
      </c>
      <c r="D11" s="3">
        <v>0</v>
      </c>
      <c r="E11" s="5">
        <v>2347</v>
      </c>
      <c r="F11" s="3">
        <v>0</v>
      </c>
      <c r="G11" s="5">
        <v>4545</v>
      </c>
      <c r="H11" s="22"/>
      <c r="I11" s="22"/>
      <c r="J11" s="22"/>
      <c r="K11" s="22"/>
      <c r="L11" s="22"/>
      <c r="M11" s="22"/>
    </row>
    <row r="12" spans="1:13" customFormat="1" ht="15.75" x14ac:dyDescent="0.25">
      <c r="A12" s="158" t="s">
        <v>25</v>
      </c>
      <c r="B12" s="3">
        <v>0.5</v>
      </c>
      <c r="C12" s="222">
        <v>202</v>
      </c>
      <c r="D12" s="3">
        <v>0.6</v>
      </c>
      <c r="E12" s="222">
        <v>159</v>
      </c>
      <c r="F12" s="3">
        <v>0.4</v>
      </c>
      <c r="G12" s="222">
        <v>272</v>
      </c>
      <c r="H12" s="22"/>
      <c r="I12" s="22"/>
      <c r="J12" s="22"/>
      <c r="K12" s="22"/>
      <c r="L12" s="22"/>
      <c r="M12" s="22"/>
    </row>
    <row r="13" spans="1:13" customFormat="1" ht="15.75" x14ac:dyDescent="0.25">
      <c r="A13" s="158" t="s">
        <v>26</v>
      </c>
      <c r="B13" s="3">
        <v>0.1</v>
      </c>
      <c r="C13" s="222">
        <v>891</v>
      </c>
      <c r="D13" s="3">
        <v>0.2</v>
      </c>
      <c r="E13" s="222">
        <v>513</v>
      </c>
      <c r="F13" s="3">
        <v>0</v>
      </c>
      <c r="G13" s="5">
        <v>2890</v>
      </c>
      <c r="H13" s="22"/>
      <c r="I13" s="22"/>
      <c r="J13" s="22"/>
      <c r="K13" s="22"/>
      <c r="L13" s="22"/>
      <c r="M13" s="22"/>
    </row>
    <row r="14" spans="1:13" customFormat="1" ht="15.75" x14ac:dyDescent="0.25">
      <c r="A14" s="158" t="s">
        <v>27</v>
      </c>
      <c r="B14" s="3">
        <v>0.9</v>
      </c>
      <c r="C14" s="222">
        <v>106</v>
      </c>
      <c r="D14" s="3">
        <v>1.1000000000000001</v>
      </c>
      <c r="E14" s="222">
        <v>90</v>
      </c>
      <c r="F14" s="3">
        <v>0.8</v>
      </c>
      <c r="G14" s="222">
        <v>126</v>
      </c>
      <c r="H14" s="22"/>
      <c r="I14" s="22"/>
      <c r="J14" s="22"/>
      <c r="K14" s="22"/>
      <c r="L14" s="22"/>
      <c r="M14" s="22"/>
    </row>
    <row r="15" spans="1:13" customFormat="1" ht="15.75" x14ac:dyDescent="0.25">
      <c r="A15" s="158" t="s">
        <v>28</v>
      </c>
      <c r="B15" s="3">
        <v>0.9</v>
      </c>
      <c r="C15" s="222">
        <v>105</v>
      </c>
      <c r="D15" s="3">
        <v>1.2</v>
      </c>
      <c r="E15" s="222">
        <v>83</v>
      </c>
      <c r="F15" s="3">
        <v>0.7</v>
      </c>
      <c r="G15" s="222">
        <v>141</v>
      </c>
      <c r="H15" s="22"/>
      <c r="I15" s="22"/>
      <c r="J15" s="22"/>
      <c r="K15" s="22"/>
      <c r="L15" s="22"/>
      <c r="M15" s="22"/>
    </row>
    <row r="16" spans="1:13" customFormat="1" ht="15.75" x14ac:dyDescent="0.25">
      <c r="A16" s="158" t="s">
        <v>29</v>
      </c>
      <c r="B16" s="3">
        <v>5.4</v>
      </c>
      <c r="C16" s="222">
        <v>19</v>
      </c>
      <c r="D16" s="3">
        <v>5.8</v>
      </c>
      <c r="E16" s="222">
        <v>17</v>
      </c>
      <c r="F16" s="3">
        <v>5</v>
      </c>
      <c r="G16" s="222">
        <v>20</v>
      </c>
      <c r="H16" s="22"/>
      <c r="I16" s="22"/>
      <c r="J16" s="22"/>
      <c r="K16" s="22"/>
      <c r="L16" s="22"/>
      <c r="M16" s="22"/>
    </row>
    <row r="17" spans="1:13" customFormat="1" ht="15.75" x14ac:dyDescent="0.25">
      <c r="A17" s="158" t="s">
        <v>30</v>
      </c>
      <c r="B17" s="3">
        <v>0.4</v>
      </c>
      <c r="C17" s="222">
        <v>249</v>
      </c>
      <c r="D17" s="3">
        <v>0.5</v>
      </c>
      <c r="E17" s="222">
        <v>184</v>
      </c>
      <c r="F17" s="3">
        <v>0.3</v>
      </c>
      <c r="G17" s="222">
        <v>366</v>
      </c>
      <c r="H17" s="22"/>
      <c r="I17" s="22"/>
      <c r="J17" s="22"/>
      <c r="K17" s="22"/>
      <c r="L17" s="22"/>
      <c r="M17" s="22"/>
    </row>
    <row r="18" spans="1:13" customFormat="1" ht="15.75" x14ac:dyDescent="0.25">
      <c r="A18" s="158" t="s">
        <v>31</v>
      </c>
      <c r="B18" s="3">
        <v>0.5</v>
      </c>
      <c r="C18" s="222">
        <v>200</v>
      </c>
      <c r="D18" s="3">
        <v>0.6</v>
      </c>
      <c r="E18" s="222">
        <v>173</v>
      </c>
      <c r="F18" s="3">
        <v>0.4</v>
      </c>
      <c r="G18" s="222">
        <v>232</v>
      </c>
      <c r="H18" s="22"/>
      <c r="I18" s="22"/>
      <c r="J18" s="22"/>
      <c r="K18" s="22"/>
      <c r="L18" s="22"/>
      <c r="M18" s="22"/>
    </row>
    <row r="19" spans="1:13" customFormat="1" ht="15.75" x14ac:dyDescent="0.25">
      <c r="A19" s="158" t="s">
        <v>32</v>
      </c>
      <c r="B19" s="3">
        <v>0.9</v>
      </c>
      <c r="C19" s="222">
        <v>106</v>
      </c>
      <c r="D19" s="3">
        <v>1.1000000000000001</v>
      </c>
      <c r="E19" s="222">
        <v>93</v>
      </c>
      <c r="F19" s="3">
        <v>0.8</v>
      </c>
      <c r="G19" s="222">
        <v>120</v>
      </c>
      <c r="H19" s="22"/>
      <c r="I19" s="22"/>
      <c r="J19" s="22"/>
      <c r="K19" s="22"/>
      <c r="L19" s="22"/>
      <c r="M19" s="22"/>
    </row>
    <row r="20" spans="1:13" customFormat="1" ht="15.75" x14ac:dyDescent="0.25">
      <c r="A20" s="158" t="s">
        <v>33</v>
      </c>
      <c r="B20" s="3">
        <v>0.4</v>
      </c>
      <c r="C20" s="222">
        <v>246</v>
      </c>
      <c r="D20" s="3">
        <v>0.5</v>
      </c>
      <c r="E20" s="222">
        <v>183</v>
      </c>
      <c r="F20" s="3">
        <v>0.3</v>
      </c>
      <c r="G20" s="222">
        <v>368</v>
      </c>
      <c r="H20" s="22"/>
      <c r="I20" s="22"/>
      <c r="J20" s="22"/>
      <c r="K20" s="22"/>
      <c r="L20" s="22"/>
      <c r="M20" s="22"/>
    </row>
    <row r="21" spans="1:13" customFormat="1" ht="15.75" x14ac:dyDescent="0.25">
      <c r="A21" s="158" t="s">
        <v>34</v>
      </c>
      <c r="B21" s="171" t="s">
        <v>60</v>
      </c>
      <c r="C21" s="222" t="s">
        <v>60</v>
      </c>
      <c r="D21" s="171" t="s">
        <v>60</v>
      </c>
      <c r="E21" s="222" t="s">
        <v>60</v>
      </c>
      <c r="F21" s="3">
        <v>1</v>
      </c>
      <c r="G21" s="222">
        <v>100</v>
      </c>
      <c r="H21" s="22"/>
      <c r="I21" s="22"/>
      <c r="J21" s="22"/>
      <c r="K21" s="22"/>
      <c r="L21" s="22"/>
      <c r="M21" s="22"/>
    </row>
    <row r="22" spans="1:13" customFormat="1" ht="15.75" x14ac:dyDescent="0.25">
      <c r="A22" s="158" t="s">
        <v>35</v>
      </c>
      <c r="B22" s="3">
        <v>1.5</v>
      </c>
      <c r="C22" s="222">
        <v>65</v>
      </c>
      <c r="D22" s="3">
        <v>1.6</v>
      </c>
      <c r="E22" s="222">
        <v>63</v>
      </c>
      <c r="F22" s="3">
        <v>1.5</v>
      </c>
      <c r="G22" s="222">
        <v>67</v>
      </c>
      <c r="H22" s="22"/>
      <c r="I22" s="22"/>
      <c r="J22" s="22"/>
      <c r="K22" s="22"/>
      <c r="L22" s="22"/>
      <c r="M22" s="22"/>
    </row>
    <row r="23" spans="1:13" customFormat="1" ht="15.75" x14ac:dyDescent="0.25">
      <c r="A23" s="158" t="s">
        <v>36</v>
      </c>
      <c r="B23" s="171" t="s">
        <v>60</v>
      </c>
      <c r="C23" s="222" t="s">
        <v>60</v>
      </c>
      <c r="D23" s="3">
        <v>3.4</v>
      </c>
      <c r="E23" s="222">
        <v>29</v>
      </c>
      <c r="F23" s="171" t="s">
        <v>60</v>
      </c>
      <c r="G23" s="222" t="s">
        <v>60</v>
      </c>
      <c r="H23" s="22"/>
      <c r="I23" s="22"/>
      <c r="J23" s="22"/>
      <c r="K23" s="22"/>
      <c r="L23" s="22"/>
      <c r="M23" s="22"/>
    </row>
    <row r="24" spans="1:13" customFormat="1" ht="15.75" x14ac:dyDescent="0.25">
      <c r="A24" s="158" t="s">
        <v>37</v>
      </c>
      <c r="B24" s="3">
        <v>0.6</v>
      </c>
      <c r="C24" s="222">
        <v>161</v>
      </c>
      <c r="D24" s="3">
        <v>0.8</v>
      </c>
      <c r="E24" s="222">
        <v>125</v>
      </c>
      <c r="F24" s="3">
        <v>0.5</v>
      </c>
      <c r="G24" s="222">
        <v>221</v>
      </c>
      <c r="H24" s="22"/>
      <c r="I24" s="22"/>
      <c r="J24" s="22"/>
      <c r="K24" s="22"/>
      <c r="L24" s="22"/>
      <c r="M24" s="22"/>
    </row>
    <row r="25" spans="1:13" customFormat="1" ht="15.75" x14ac:dyDescent="0.25">
      <c r="A25" s="158" t="s">
        <v>38</v>
      </c>
      <c r="B25" s="171" t="s">
        <v>60</v>
      </c>
      <c r="C25" s="222" t="s">
        <v>60</v>
      </c>
      <c r="D25" s="3">
        <v>0</v>
      </c>
      <c r="E25" s="5">
        <v>5000</v>
      </c>
      <c r="F25" s="171" t="s">
        <v>60</v>
      </c>
      <c r="G25" s="222" t="s">
        <v>60</v>
      </c>
      <c r="H25" s="22"/>
      <c r="I25" s="22"/>
      <c r="J25" s="22"/>
      <c r="K25" s="22"/>
      <c r="L25" s="22"/>
      <c r="M25" s="22"/>
    </row>
    <row r="26" spans="1:13" customFormat="1" ht="15.75" x14ac:dyDescent="0.25">
      <c r="A26" s="158" t="s">
        <v>39</v>
      </c>
      <c r="B26" s="3">
        <v>0.1</v>
      </c>
      <c r="C26" s="5">
        <v>1325</v>
      </c>
      <c r="D26" s="3">
        <v>0.1</v>
      </c>
      <c r="E26" s="5">
        <v>1565</v>
      </c>
      <c r="F26" s="3">
        <v>0.1</v>
      </c>
      <c r="G26" s="5">
        <v>1164</v>
      </c>
      <c r="H26" s="22"/>
      <c r="I26" s="22"/>
      <c r="J26" s="22"/>
      <c r="K26" s="22"/>
      <c r="L26" s="22"/>
      <c r="M26" s="22"/>
    </row>
    <row r="27" spans="1:13" customFormat="1" ht="15.75" x14ac:dyDescent="0.25">
      <c r="A27" s="158" t="s">
        <v>40</v>
      </c>
      <c r="B27" s="171" t="s">
        <v>60</v>
      </c>
      <c r="C27" s="222" t="s">
        <v>60</v>
      </c>
      <c r="D27" s="171" t="s">
        <v>60</v>
      </c>
      <c r="E27" s="222" t="s">
        <v>60</v>
      </c>
      <c r="F27" s="3">
        <v>0.8</v>
      </c>
      <c r="G27" s="222">
        <v>131</v>
      </c>
      <c r="H27" s="22"/>
      <c r="I27" s="22"/>
      <c r="J27" s="22"/>
      <c r="K27" s="22"/>
      <c r="L27" s="22"/>
      <c r="M27" s="22"/>
    </row>
    <row r="28" spans="1:13" s="22" customFormat="1" ht="15.75" x14ac:dyDescent="0.25">
      <c r="A28" s="43" t="s">
        <v>93</v>
      </c>
    </row>
    <row r="29" spans="1:13" s="22" customFormat="1" ht="15.75" x14ac:dyDescent="0.25">
      <c r="A29" s="43" t="s">
        <v>68</v>
      </c>
    </row>
    <row r="30" spans="1:13" s="22" customFormat="1" ht="15.75" x14ac:dyDescent="0.25">
      <c r="A30" s="43" t="s">
        <v>1166</v>
      </c>
    </row>
    <row r="31" spans="1:13" ht="15.75" x14ac:dyDescent="0.25">
      <c r="A31" s="22"/>
      <c r="B31" s="22"/>
      <c r="C31" s="22"/>
      <c r="D31" s="22"/>
      <c r="E31" s="22"/>
      <c r="F31" s="22"/>
      <c r="G31" s="22"/>
      <c r="H31" s="22"/>
      <c r="I31" s="22"/>
      <c r="J31" s="22"/>
      <c r="K31" s="22"/>
      <c r="L31" s="22"/>
      <c r="M31" s="22"/>
    </row>
    <row r="32" spans="1:13" ht="15.75" x14ac:dyDescent="0.25">
      <c r="A32" s="22"/>
      <c r="B32" s="22"/>
      <c r="C32" s="22"/>
      <c r="D32" s="22"/>
      <c r="E32" s="22"/>
      <c r="F32" s="22"/>
      <c r="G32" s="22"/>
      <c r="H32" s="22"/>
      <c r="I32" s="22"/>
      <c r="J32" s="22"/>
      <c r="K32" s="22"/>
      <c r="L32" s="22"/>
      <c r="M32" s="22"/>
    </row>
    <row r="33" spans="1:13" ht="15.75" x14ac:dyDescent="0.25">
      <c r="A33" s="22"/>
      <c r="B33" s="22"/>
      <c r="C33" s="22"/>
      <c r="D33" s="22"/>
      <c r="E33" s="22"/>
      <c r="F33" s="22"/>
      <c r="G33" s="22"/>
      <c r="H33" s="22"/>
      <c r="I33" s="22"/>
      <c r="J33" s="22"/>
      <c r="K33" s="22"/>
      <c r="L33" s="22"/>
      <c r="M33" s="22"/>
    </row>
    <row r="34" spans="1:13" ht="15.75" x14ac:dyDescent="0.25">
      <c r="A34" s="22"/>
      <c r="B34" s="22"/>
      <c r="C34" s="22"/>
      <c r="D34" s="22"/>
      <c r="E34" s="22"/>
      <c r="F34" s="22"/>
      <c r="G34" s="22"/>
      <c r="H34" s="22"/>
      <c r="I34" s="22"/>
      <c r="J34" s="22"/>
      <c r="K34" s="22"/>
      <c r="L34" s="22"/>
      <c r="M34" s="22"/>
    </row>
    <row r="35" spans="1:13" ht="15.75" x14ac:dyDescent="0.25">
      <c r="A35" s="22"/>
      <c r="B35" s="22"/>
      <c r="C35" s="22"/>
      <c r="D35" s="22"/>
      <c r="E35" s="22"/>
      <c r="F35" s="22"/>
      <c r="G35" s="22"/>
      <c r="H35" s="22"/>
      <c r="I35" s="22"/>
      <c r="J35" s="22"/>
      <c r="K35" s="22"/>
      <c r="L35" s="22"/>
      <c r="M35" s="22"/>
    </row>
    <row r="36" spans="1:13" ht="15.75" x14ac:dyDescent="0.25">
      <c r="A36" s="22"/>
      <c r="B36" s="22"/>
      <c r="C36" s="22"/>
      <c r="D36" s="22"/>
      <c r="E36" s="22"/>
      <c r="F36" s="22"/>
      <c r="G36" s="22"/>
      <c r="H36" s="22"/>
      <c r="I36" s="22"/>
      <c r="J36" s="22"/>
      <c r="K36" s="22"/>
      <c r="L36" s="22"/>
      <c r="M36" s="22"/>
    </row>
    <row r="37" spans="1:13" ht="15.75" x14ac:dyDescent="0.25">
      <c r="A37" s="22"/>
      <c r="B37" s="22"/>
      <c r="C37" s="22"/>
      <c r="D37" s="22"/>
      <c r="E37" s="22"/>
      <c r="F37" s="22"/>
      <c r="G37" s="22"/>
      <c r="H37" s="22"/>
      <c r="I37" s="22"/>
      <c r="J37" s="22"/>
      <c r="K37" s="22"/>
      <c r="L37" s="22"/>
      <c r="M37" s="22"/>
    </row>
    <row r="38" spans="1:13" ht="15.75" x14ac:dyDescent="0.25">
      <c r="A38" s="22"/>
      <c r="B38" s="22"/>
      <c r="C38" s="22"/>
      <c r="D38" s="22"/>
      <c r="E38" s="22"/>
      <c r="F38" s="22"/>
      <c r="G38" s="22"/>
      <c r="H38" s="22"/>
      <c r="I38" s="22"/>
      <c r="J38" s="22"/>
      <c r="K38" s="22"/>
      <c r="L38" s="22"/>
      <c r="M38" s="22"/>
    </row>
    <row r="39" spans="1:13" ht="15.75" x14ac:dyDescent="0.25">
      <c r="A39" s="22"/>
      <c r="B39" s="22"/>
      <c r="C39" s="22"/>
      <c r="D39" s="22"/>
      <c r="E39" s="22"/>
      <c r="F39" s="22"/>
      <c r="G39" s="22"/>
      <c r="H39" s="22"/>
      <c r="I39" s="22"/>
      <c r="J39" s="22"/>
      <c r="K39" s="22"/>
      <c r="L39" s="22"/>
      <c r="M39" s="22"/>
    </row>
    <row r="40" spans="1:13" ht="15.75" x14ac:dyDescent="0.25">
      <c r="A40" s="22"/>
      <c r="B40" s="22"/>
      <c r="C40" s="22"/>
      <c r="D40" s="22"/>
      <c r="E40" s="22"/>
      <c r="F40" s="22"/>
      <c r="G40" s="22"/>
      <c r="H40" s="22"/>
      <c r="I40" s="22"/>
      <c r="J40" s="22"/>
      <c r="K40" s="22"/>
      <c r="L40" s="22"/>
      <c r="M40" s="22"/>
    </row>
    <row r="41" spans="1:13" ht="15.75" x14ac:dyDescent="0.25">
      <c r="A41" s="22"/>
      <c r="B41" s="22"/>
      <c r="C41" s="22"/>
      <c r="D41" s="22"/>
      <c r="E41" s="22"/>
      <c r="F41" s="22"/>
      <c r="G41" s="22"/>
      <c r="H41" s="22"/>
      <c r="I41" s="22"/>
      <c r="J41" s="22"/>
      <c r="K41" s="22"/>
      <c r="L41" s="22"/>
      <c r="M41" s="22"/>
    </row>
    <row r="42" spans="1:13" ht="15.75" x14ac:dyDescent="0.25">
      <c r="A42" s="22"/>
      <c r="B42" s="22"/>
      <c r="C42" s="22"/>
      <c r="D42" s="22"/>
      <c r="E42" s="22"/>
      <c r="F42" s="22"/>
      <c r="G42" s="22"/>
      <c r="H42" s="22"/>
      <c r="I42" s="22"/>
      <c r="J42" s="22"/>
      <c r="K42" s="22"/>
      <c r="L42" s="22"/>
      <c r="M42" s="22"/>
    </row>
    <row r="43" spans="1:13" ht="15.75" x14ac:dyDescent="0.25">
      <c r="A43" s="22"/>
      <c r="B43" s="22"/>
      <c r="C43" s="22"/>
      <c r="D43" s="22"/>
      <c r="E43" s="22"/>
      <c r="F43" s="22"/>
      <c r="G43" s="22"/>
      <c r="H43" s="22"/>
      <c r="I43" s="22"/>
      <c r="J43" s="22"/>
      <c r="K43" s="22"/>
      <c r="L43" s="22"/>
      <c r="M43" s="22"/>
    </row>
    <row r="44" spans="1:13" ht="15.75" x14ac:dyDescent="0.25">
      <c r="A44" s="22"/>
      <c r="B44" s="22"/>
      <c r="C44" s="22"/>
      <c r="D44" s="22"/>
      <c r="E44" s="22"/>
      <c r="F44" s="22"/>
      <c r="G44" s="22"/>
      <c r="H44" s="22"/>
      <c r="I44" s="22"/>
      <c r="J44" s="22"/>
      <c r="K44" s="22"/>
      <c r="L44" s="22"/>
      <c r="M44" s="22"/>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B3CD-AACE-4EF6-86EB-F088AAE2193B}">
  <sheetPr codeName="Sheet16"/>
  <dimension ref="A1:M50"/>
  <sheetViews>
    <sheetView topLeftCell="A3" workbookViewId="0"/>
  </sheetViews>
  <sheetFormatPr defaultColWidth="9.140625" defaultRowHeight="15" x14ac:dyDescent="0.25"/>
  <cols>
    <col min="1" max="1" width="23.7109375" customWidth="1"/>
    <col min="2" max="13" width="12.85546875" customWidth="1"/>
  </cols>
  <sheetData>
    <row r="1" spans="1:13" ht="15.75" x14ac:dyDescent="0.25">
      <c r="A1" s="25" t="s">
        <v>2431</v>
      </c>
      <c r="B1" s="22"/>
      <c r="C1" s="22"/>
      <c r="D1" s="22"/>
      <c r="E1" s="22"/>
      <c r="F1" s="22"/>
      <c r="G1" s="22"/>
      <c r="H1" s="22"/>
      <c r="I1" s="22"/>
      <c r="J1" s="22"/>
      <c r="K1" s="22"/>
      <c r="L1" s="22"/>
      <c r="M1" s="22"/>
    </row>
    <row r="2" spans="1:13" ht="15.75" x14ac:dyDescent="0.25">
      <c r="A2" s="22"/>
      <c r="B2" s="22"/>
      <c r="C2" s="22"/>
      <c r="D2" s="22"/>
      <c r="E2" s="22"/>
      <c r="F2" s="22"/>
      <c r="G2" s="22"/>
      <c r="H2" s="22"/>
      <c r="I2" s="22"/>
      <c r="J2" s="22"/>
      <c r="K2" s="22"/>
      <c r="L2" s="22"/>
      <c r="M2" s="22"/>
    </row>
    <row r="3" spans="1:13" ht="82.9" customHeight="1" x14ac:dyDescent="0.25">
      <c r="A3" s="223" t="s">
        <v>5</v>
      </c>
      <c r="B3" s="224" t="s">
        <v>1167</v>
      </c>
      <c r="C3" s="224" t="s">
        <v>1168</v>
      </c>
      <c r="D3" s="224" t="s">
        <v>1169</v>
      </c>
      <c r="E3" s="224" t="s">
        <v>1170</v>
      </c>
      <c r="F3" s="224" t="s">
        <v>1171</v>
      </c>
      <c r="G3" s="224" t="s">
        <v>1172</v>
      </c>
      <c r="H3" s="224" t="s">
        <v>1173</v>
      </c>
      <c r="I3" s="224" t="s">
        <v>1174</v>
      </c>
      <c r="J3" s="224" t="s">
        <v>1175</v>
      </c>
      <c r="K3" s="224" t="s">
        <v>1176</v>
      </c>
      <c r="L3" s="224" t="s">
        <v>1177</v>
      </c>
      <c r="M3" s="224" t="s">
        <v>1178</v>
      </c>
    </row>
    <row r="4" spans="1:13" ht="15.75" x14ac:dyDescent="0.25">
      <c r="A4" s="163" t="s">
        <v>17</v>
      </c>
      <c r="B4" s="149">
        <v>30054</v>
      </c>
      <c r="C4" s="225">
        <v>100</v>
      </c>
      <c r="D4" s="225">
        <v>176.7</v>
      </c>
      <c r="E4" s="225" t="s">
        <v>1179</v>
      </c>
      <c r="F4" s="149">
        <v>15811</v>
      </c>
      <c r="G4" s="225">
        <v>100</v>
      </c>
      <c r="H4" s="225">
        <v>208.1</v>
      </c>
      <c r="I4" s="225" t="s">
        <v>1180</v>
      </c>
      <c r="J4" s="149">
        <v>14243</v>
      </c>
      <c r="K4" s="225">
        <v>100</v>
      </c>
      <c r="L4" s="225">
        <v>153.80000000000001</v>
      </c>
      <c r="M4" s="225" t="s">
        <v>1181</v>
      </c>
    </row>
    <row r="5" spans="1:13" ht="15.75" x14ac:dyDescent="0.25">
      <c r="A5" s="186" t="s">
        <v>18</v>
      </c>
      <c r="B5" s="9">
        <v>825</v>
      </c>
      <c r="C5" s="171">
        <v>2.7450588939908167</v>
      </c>
      <c r="D5" s="171">
        <v>4.7</v>
      </c>
      <c r="E5" s="171" t="s">
        <v>1182</v>
      </c>
      <c r="F5" s="9">
        <v>602</v>
      </c>
      <c r="G5" s="171">
        <v>3.8074758079817848</v>
      </c>
      <c r="H5" s="171">
        <v>8.1999999999999993</v>
      </c>
      <c r="I5" s="171" t="s">
        <v>1183</v>
      </c>
      <c r="J5" s="9">
        <v>223</v>
      </c>
      <c r="K5" s="171">
        <v>1.565681387348171</v>
      </c>
      <c r="L5" s="171">
        <v>2.2000000000000002</v>
      </c>
      <c r="M5" s="171" t="s">
        <v>143</v>
      </c>
    </row>
    <row r="6" spans="1:13" ht="15.75" x14ac:dyDescent="0.25">
      <c r="A6" s="226" t="s">
        <v>19</v>
      </c>
      <c r="B6" s="9">
        <v>917</v>
      </c>
      <c r="C6" s="171">
        <v>3.0511745524722169</v>
      </c>
      <c r="D6" s="171">
        <v>5.6</v>
      </c>
      <c r="E6" s="171" t="s">
        <v>1184</v>
      </c>
      <c r="F6" s="9">
        <v>534</v>
      </c>
      <c r="G6" s="171">
        <v>3.3773954841566001</v>
      </c>
      <c r="H6" s="171">
        <v>7</v>
      </c>
      <c r="I6" s="171" t="s">
        <v>1185</v>
      </c>
      <c r="J6" s="9">
        <v>383</v>
      </c>
      <c r="K6" s="171">
        <v>2.6890402302885628</v>
      </c>
      <c r="L6" s="171">
        <v>4.4000000000000004</v>
      </c>
      <c r="M6" s="171" t="s">
        <v>1186</v>
      </c>
    </row>
    <row r="7" spans="1:13" ht="15.75" x14ac:dyDescent="0.25">
      <c r="A7" s="226" t="s">
        <v>20</v>
      </c>
      <c r="B7" s="9" t="s">
        <v>60</v>
      </c>
      <c r="C7" s="171" t="s">
        <v>60</v>
      </c>
      <c r="D7" s="9" t="s">
        <v>60</v>
      </c>
      <c r="E7" s="9" t="s">
        <v>60</v>
      </c>
      <c r="F7" s="9" t="s">
        <v>60</v>
      </c>
      <c r="G7" s="171" t="s">
        <v>60</v>
      </c>
      <c r="H7" s="9" t="s">
        <v>60</v>
      </c>
      <c r="I7" s="9" t="s">
        <v>60</v>
      </c>
      <c r="J7" s="9">
        <v>1958</v>
      </c>
      <c r="K7" s="171">
        <v>13.747103840483044</v>
      </c>
      <c r="L7" s="171">
        <v>22</v>
      </c>
      <c r="M7" s="171" t="s">
        <v>1187</v>
      </c>
    </row>
    <row r="8" spans="1:13" ht="15.75" x14ac:dyDescent="0.25">
      <c r="A8" s="226" t="s">
        <v>21</v>
      </c>
      <c r="B8" s="9" t="s">
        <v>60</v>
      </c>
      <c r="C8" s="171" t="s">
        <v>60</v>
      </c>
      <c r="D8" s="9" t="s">
        <v>60</v>
      </c>
      <c r="E8" s="9" t="s">
        <v>60</v>
      </c>
      <c r="F8" s="9" t="s">
        <v>60</v>
      </c>
      <c r="G8" s="171" t="s">
        <v>60</v>
      </c>
      <c r="H8" s="9" t="s">
        <v>60</v>
      </c>
      <c r="I8" s="9" t="s">
        <v>60</v>
      </c>
      <c r="J8" s="9">
        <v>155</v>
      </c>
      <c r="K8" s="171">
        <v>1.0882538790985046</v>
      </c>
      <c r="L8" s="171">
        <v>1.9</v>
      </c>
      <c r="M8" s="171" t="s">
        <v>1188</v>
      </c>
    </row>
    <row r="9" spans="1:13" ht="15.75" x14ac:dyDescent="0.25">
      <c r="A9" s="226" t="s">
        <v>22</v>
      </c>
      <c r="B9" s="9">
        <v>3101</v>
      </c>
      <c r="C9" s="171">
        <v>10.318094097291542</v>
      </c>
      <c r="D9" s="171">
        <v>18.3</v>
      </c>
      <c r="E9" s="171" t="s">
        <v>1189</v>
      </c>
      <c r="F9" s="9">
        <v>1649</v>
      </c>
      <c r="G9" s="171">
        <v>10.429447852760736</v>
      </c>
      <c r="H9" s="171">
        <v>22</v>
      </c>
      <c r="I9" s="171" t="s">
        <v>1190</v>
      </c>
      <c r="J9" s="9">
        <v>1452</v>
      </c>
      <c r="K9" s="171">
        <v>10.194481499684056</v>
      </c>
      <c r="L9" s="171">
        <v>15.4</v>
      </c>
      <c r="M9" s="171" t="s">
        <v>1191</v>
      </c>
    </row>
    <row r="10" spans="1:13" ht="15.75" x14ac:dyDescent="0.25">
      <c r="A10" s="226" t="s">
        <v>23</v>
      </c>
      <c r="B10" s="9">
        <v>845</v>
      </c>
      <c r="C10" s="171">
        <v>2.8116057762693818</v>
      </c>
      <c r="D10" s="171">
        <v>5</v>
      </c>
      <c r="E10" s="171" t="s">
        <v>1192</v>
      </c>
      <c r="F10" s="9">
        <v>653</v>
      </c>
      <c r="G10" s="171">
        <v>4.1300360508506735</v>
      </c>
      <c r="H10" s="171">
        <v>8.4</v>
      </c>
      <c r="I10" s="171" t="s">
        <v>1193</v>
      </c>
      <c r="J10" s="9">
        <v>192</v>
      </c>
      <c r="K10" s="171">
        <v>1.3480306115284701</v>
      </c>
      <c r="L10" s="171">
        <v>2.1</v>
      </c>
      <c r="M10" s="171" t="s">
        <v>1194</v>
      </c>
    </row>
    <row r="11" spans="1:13" ht="15.75" x14ac:dyDescent="0.25">
      <c r="A11" s="226" t="s">
        <v>24</v>
      </c>
      <c r="B11" s="9">
        <v>45</v>
      </c>
      <c r="C11" s="171">
        <v>0.14973048512677181</v>
      </c>
      <c r="D11" s="171">
        <v>0.3</v>
      </c>
      <c r="E11" s="171" t="s">
        <v>1195</v>
      </c>
      <c r="F11" s="9">
        <v>32</v>
      </c>
      <c r="G11" s="171">
        <v>0.20239074062361645</v>
      </c>
      <c r="H11" s="171">
        <v>0.4</v>
      </c>
      <c r="I11" s="171" t="s">
        <v>520</v>
      </c>
      <c r="J11" s="9">
        <v>13</v>
      </c>
      <c r="K11" s="171">
        <v>9.1272905988906833E-2</v>
      </c>
      <c r="L11" s="171">
        <v>0.1</v>
      </c>
      <c r="M11" s="171" t="s">
        <v>379</v>
      </c>
    </row>
    <row r="12" spans="1:13" ht="15.75" x14ac:dyDescent="0.25">
      <c r="A12" s="226" t="s">
        <v>25</v>
      </c>
      <c r="B12" s="9">
        <v>605</v>
      </c>
      <c r="C12" s="171">
        <v>2.0130431889265989</v>
      </c>
      <c r="D12" s="171">
        <v>3.5</v>
      </c>
      <c r="E12" s="171" t="s">
        <v>1196</v>
      </c>
      <c r="F12" s="9">
        <v>387</v>
      </c>
      <c r="G12" s="171">
        <v>2.4476630194168618</v>
      </c>
      <c r="H12" s="171">
        <v>5.0999999999999996</v>
      </c>
      <c r="I12" s="171" t="s">
        <v>256</v>
      </c>
      <c r="J12" s="9">
        <v>218</v>
      </c>
      <c r="K12" s="171">
        <v>1.5305764235062838</v>
      </c>
      <c r="L12" s="171">
        <v>2.2999999999999998</v>
      </c>
      <c r="M12" s="171" t="s">
        <v>1197</v>
      </c>
    </row>
    <row r="13" spans="1:13" ht="15.75" x14ac:dyDescent="0.25">
      <c r="A13" s="226" t="s">
        <v>26</v>
      </c>
      <c r="B13" s="9">
        <v>157</v>
      </c>
      <c r="C13" s="171">
        <v>0.52239302588673719</v>
      </c>
      <c r="D13" s="171">
        <v>0.9</v>
      </c>
      <c r="E13" s="171" t="s">
        <v>1198</v>
      </c>
      <c r="F13" s="9">
        <v>134</v>
      </c>
      <c r="G13" s="171">
        <v>0.84751122636139398</v>
      </c>
      <c r="H13" s="171">
        <v>1.7</v>
      </c>
      <c r="I13" s="171" t="s">
        <v>1199</v>
      </c>
      <c r="J13" s="9">
        <v>23</v>
      </c>
      <c r="K13" s="171">
        <v>0.16148283367268132</v>
      </c>
      <c r="L13" s="171">
        <v>0.2</v>
      </c>
      <c r="M13" s="171" t="s">
        <v>1195</v>
      </c>
    </row>
    <row r="14" spans="1:13" ht="15.75" x14ac:dyDescent="0.25">
      <c r="A14" s="226" t="s">
        <v>27</v>
      </c>
      <c r="B14" s="9">
        <v>1125</v>
      </c>
      <c r="C14" s="171">
        <v>3.7432621281692953</v>
      </c>
      <c r="D14" s="171">
        <v>6.6</v>
      </c>
      <c r="E14" s="171" t="s">
        <v>1200</v>
      </c>
      <c r="F14" s="9">
        <v>638</v>
      </c>
      <c r="G14" s="171">
        <v>4.0351653911833534</v>
      </c>
      <c r="H14" s="171">
        <v>8.5</v>
      </c>
      <c r="I14" s="171" t="s">
        <v>1201</v>
      </c>
      <c r="J14" s="9">
        <v>487</v>
      </c>
      <c r="K14" s="171">
        <v>3.4192234781998176</v>
      </c>
      <c r="L14" s="171">
        <v>5.0999999999999996</v>
      </c>
      <c r="M14" s="171" t="s">
        <v>1202</v>
      </c>
    </row>
    <row r="15" spans="1:13" ht="15.75" x14ac:dyDescent="0.25">
      <c r="A15" s="226" t="s">
        <v>28</v>
      </c>
      <c r="B15" s="9">
        <v>1312</v>
      </c>
      <c r="C15" s="171">
        <v>4.3654754774738809</v>
      </c>
      <c r="D15" s="171">
        <v>7.7</v>
      </c>
      <c r="E15" s="171" t="s">
        <v>1203</v>
      </c>
      <c r="F15" s="9">
        <v>812</v>
      </c>
      <c r="G15" s="171">
        <v>5.1356650433242681</v>
      </c>
      <c r="H15" s="171">
        <v>10.5</v>
      </c>
      <c r="I15" s="171" t="s">
        <v>1204</v>
      </c>
      <c r="J15" s="9">
        <v>500</v>
      </c>
      <c r="K15" s="171">
        <v>3.5104963841887242</v>
      </c>
      <c r="L15" s="171">
        <v>5.4</v>
      </c>
      <c r="M15" s="171" t="s">
        <v>1205</v>
      </c>
    </row>
    <row r="16" spans="1:13" ht="15.75" x14ac:dyDescent="0.25">
      <c r="A16" s="226" t="s">
        <v>29</v>
      </c>
      <c r="B16" s="9">
        <v>6692</v>
      </c>
      <c r="C16" s="171">
        <v>22.266586810407933</v>
      </c>
      <c r="D16" s="171">
        <v>38.799999999999997</v>
      </c>
      <c r="E16" s="171" t="s">
        <v>1206</v>
      </c>
      <c r="F16" s="9">
        <v>3445</v>
      </c>
      <c r="G16" s="171">
        <v>21.788628170261209</v>
      </c>
      <c r="H16" s="171">
        <v>44.2</v>
      </c>
      <c r="I16" s="171" t="s">
        <v>1207</v>
      </c>
      <c r="J16" s="9">
        <v>3247</v>
      </c>
      <c r="K16" s="171">
        <v>22.797163518921575</v>
      </c>
      <c r="L16" s="171">
        <v>34.700000000000003</v>
      </c>
      <c r="M16" s="171" t="s">
        <v>1208</v>
      </c>
    </row>
    <row r="17" spans="1:13" ht="15.75" x14ac:dyDescent="0.25">
      <c r="A17" s="226" t="s">
        <v>30</v>
      </c>
      <c r="B17" s="9">
        <v>523</v>
      </c>
      <c r="C17" s="171">
        <v>1.7402009715844813</v>
      </c>
      <c r="D17" s="171">
        <v>3.1</v>
      </c>
      <c r="E17" s="171" t="s">
        <v>1209</v>
      </c>
      <c r="F17" s="9">
        <v>350</v>
      </c>
      <c r="G17" s="171">
        <v>2.2136487255708053</v>
      </c>
      <c r="H17" s="171">
        <v>4.5999999999999996</v>
      </c>
      <c r="I17" s="171" t="s">
        <v>1210</v>
      </c>
      <c r="J17" s="9">
        <v>173</v>
      </c>
      <c r="K17" s="171">
        <v>1.2146317489292986</v>
      </c>
      <c r="L17" s="171">
        <v>1.9</v>
      </c>
      <c r="M17" s="171" t="s">
        <v>1188</v>
      </c>
    </row>
    <row r="18" spans="1:13" ht="15.75" x14ac:dyDescent="0.25">
      <c r="A18" s="226" t="s">
        <v>31</v>
      </c>
      <c r="B18" s="9">
        <v>561</v>
      </c>
      <c r="C18" s="171">
        <v>1.8666400479137553</v>
      </c>
      <c r="D18" s="171">
        <v>3.2</v>
      </c>
      <c r="E18" s="171" t="s">
        <v>1211</v>
      </c>
      <c r="F18" s="9">
        <v>327</v>
      </c>
      <c r="G18" s="171">
        <v>2.0681803807475809</v>
      </c>
      <c r="H18" s="171">
        <v>4.3</v>
      </c>
      <c r="I18" s="171" t="s">
        <v>1212</v>
      </c>
      <c r="J18" s="9">
        <v>234</v>
      </c>
      <c r="K18" s="171">
        <v>1.6429123078003229</v>
      </c>
      <c r="L18" s="171">
        <v>2.4</v>
      </c>
      <c r="M18" s="171" t="s">
        <v>163</v>
      </c>
    </row>
    <row r="19" spans="1:13" ht="15.75" x14ac:dyDescent="0.25">
      <c r="A19" s="226" t="s">
        <v>32</v>
      </c>
      <c r="B19" s="9">
        <v>1158</v>
      </c>
      <c r="C19" s="171">
        <v>3.8530644839289279</v>
      </c>
      <c r="D19" s="171">
        <v>6.8</v>
      </c>
      <c r="E19" s="171" t="s">
        <v>1213</v>
      </c>
      <c r="F19" s="9">
        <v>619</v>
      </c>
      <c r="G19" s="171">
        <v>3.9149958889380811</v>
      </c>
      <c r="H19" s="171">
        <v>8.1999999999999993</v>
      </c>
      <c r="I19" s="171" t="s">
        <v>1214</v>
      </c>
      <c r="J19" s="9">
        <v>539</v>
      </c>
      <c r="K19" s="171">
        <v>3.7843151021554453</v>
      </c>
      <c r="L19" s="171">
        <v>5.6</v>
      </c>
      <c r="M19" s="171" t="s">
        <v>1215</v>
      </c>
    </row>
    <row r="20" spans="1:13" ht="15.75" x14ac:dyDescent="0.25">
      <c r="A20" s="226" t="s">
        <v>33</v>
      </c>
      <c r="B20" s="9">
        <v>572</v>
      </c>
      <c r="C20" s="171">
        <v>1.9032408331669661</v>
      </c>
      <c r="D20" s="171">
        <v>3.4</v>
      </c>
      <c r="E20" s="171" t="s">
        <v>1216</v>
      </c>
      <c r="F20" s="9">
        <v>387</v>
      </c>
      <c r="G20" s="171">
        <v>2.4476630194168618</v>
      </c>
      <c r="H20" s="171">
        <v>4.9000000000000004</v>
      </c>
      <c r="I20" s="171" t="s">
        <v>1217</v>
      </c>
      <c r="J20" s="9">
        <v>185</v>
      </c>
      <c r="K20" s="171">
        <v>1.2988836621498281</v>
      </c>
      <c r="L20" s="171">
        <v>2</v>
      </c>
      <c r="M20" s="171" t="s">
        <v>1218</v>
      </c>
    </row>
    <row r="21" spans="1:13" ht="15.75" x14ac:dyDescent="0.25">
      <c r="A21" s="226" t="s">
        <v>34</v>
      </c>
      <c r="B21" s="9" t="s">
        <v>60</v>
      </c>
      <c r="C21" s="171" t="s">
        <v>60</v>
      </c>
      <c r="D21" s="9" t="s">
        <v>60</v>
      </c>
      <c r="E21" s="9" t="s">
        <v>60</v>
      </c>
      <c r="F21" s="9" t="s">
        <v>60</v>
      </c>
      <c r="G21" s="171" t="s">
        <v>60</v>
      </c>
      <c r="H21" s="9" t="s">
        <v>60</v>
      </c>
      <c r="I21" s="9" t="s">
        <v>60</v>
      </c>
      <c r="J21" s="9">
        <v>695</v>
      </c>
      <c r="K21" s="171">
        <v>4.879589974022327</v>
      </c>
      <c r="L21" s="171">
        <v>7.8</v>
      </c>
      <c r="M21" s="171" t="s">
        <v>1219</v>
      </c>
    </row>
    <row r="22" spans="1:13" ht="15.75" x14ac:dyDescent="0.25">
      <c r="A22" s="226" t="s">
        <v>35</v>
      </c>
      <c r="B22" s="9">
        <v>1998</v>
      </c>
      <c r="C22" s="171">
        <v>6.6480335396286687</v>
      </c>
      <c r="D22" s="171">
        <v>11.7</v>
      </c>
      <c r="E22" s="171" t="s">
        <v>1220</v>
      </c>
      <c r="F22" s="9">
        <v>1047</v>
      </c>
      <c r="G22" s="171">
        <v>6.6219720447789507</v>
      </c>
      <c r="H22" s="171">
        <v>13.6</v>
      </c>
      <c r="I22" s="171" t="s">
        <v>1221</v>
      </c>
      <c r="J22" s="9">
        <v>951</v>
      </c>
      <c r="K22" s="171">
        <v>6.6769641227269538</v>
      </c>
      <c r="L22" s="171">
        <v>10.1</v>
      </c>
      <c r="M22" s="171" t="s">
        <v>1222</v>
      </c>
    </row>
    <row r="23" spans="1:13" ht="15.75" x14ac:dyDescent="0.25">
      <c r="A23" s="226" t="s">
        <v>36</v>
      </c>
      <c r="B23" s="9" t="s">
        <v>60</v>
      </c>
      <c r="C23" s="171" t="s">
        <v>60</v>
      </c>
      <c r="D23" s="9" t="s">
        <v>60</v>
      </c>
      <c r="E23" s="9" t="s">
        <v>60</v>
      </c>
      <c r="F23" s="9">
        <v>1711</v>
      </c>
      <c r="G23" s="171">
        <v>10.821579912718992</v>
      </c>
      <c r="H23" s="171">
        <v>23.3</v>
      </c>
      <c r="I23" s="171" t="s">
        <v>1223</v>
      </c>
      <c r="J23" s="9" t="s">
        <v>60</v>
      </c>
      <c r="K23" s="171" t="s">
        <v>60</v>
      </c>
      <c r="L23" s="9" t="s">
        <v>60</v>
      </c>
      <c r="M23" s="9" t="s">
        <v>60</v>
      </c>
    </row>
    <row r="24" spans="1:13" ht="15.75" x14ac:dyDescent="0.25">
      <c r="A24" s="226" t="s">
        <v>37</v>
      </c>
      <c r="B24" s="9">
        <v>790</v>
      </c>
      <c r="C24" s="171">
        <v>2.6286018500033275</v>
      </c>
      <c r="D24" s="171">
        <v>4.7</v>
      </c>
      <c r="E24" s="171" t="s">
        <v>1224</v>
      </c>
      <c r="F24" s="9">
        <v>510</v>
      </c>
      <c r="G24" s="171">
        <v>3.2256024286888874</v>
      </c>
      <c r="H24" s="171">
        <v>6.8</v>
      </c>
      <c r="I24" s="171" t="s">
        <v>1225</v>
      </c>
      <c r="J24" s="9">
        <v>280</v>
      </c>
      <c r="K24" s="171">
        <v>1.9658779751456856</v>
      </c>
      <c r="L24" s="171">
        <v>3</v>
      </c>
      <c r="M24" s="171" t="s">
        <v>1226</v>
      </c>
    </row>
    <row r="25" spans="1:13" ht="15.75" x14ac:dyDescent="0.25">
      <c r="A25" s="226" t="s">
        <v>38</v>
      </c>
      <c r="B25" s="9" t="s">
        <v>60</v>
      </c>
      <c r="C25" s="171" t="s">
        <v>60</v>
      </c>
      <c r="D25" s="9" t="s">
        <v>60</v>
      </c>
      <c r="E25" s="9" t="s">
        <v>60</v>
      </c>
      <c r="F25" s="9">
        <v>24</v>
      </c>
      <c r="G25" s="171">
        <v>0.15179305546771235</v>
      </c>
      <c r="H25" s="171">
        <v>0.4</v>
      </c>
      <c r="I25" s="171" t="s">
        <v>385</v>
      </c>
      <c r="J25" s="9" t="s">
        <v>60</v>
      </c>
      <c r="K25" s="171" t="s">
        <v>60</v>
      </c>
      <c r="L25" s="9" t="s">
        <v>60</v>
      </c>
      <c r="M25" s="9" t="s">
        <v>60</v>
      </c>
    </row>
    <row r="26" spans="1:13" ht="15.75" x14ac:dyDescent="0.25">
      <c r="A26" s="226" t="s">
        <v>39</v>
      </c>
      <c r="B26" s="9">
        <v>82</v>
      </c>
      <c r="C26" s="171">
        <v>0.27284221734211755</v>
      </c>
      <c r="D26" s="171">
        <v>0.5</v>
      </c>
      <c r="E26" s="171" t="s">
        <v>1227</v>
      </c>
      <c r="F26" s="9">
        <v>42</v>
      </c>
      <c r="G26" s="171">
        <v>0.26563784706849664</v>
      </c>
      <c r="H26" s="171">
        <v>0.6</v>
      </c>
      <c r="I26" s="171" t="s">
        <v>1228</v>
      </c>
      <c r="J26" s="9">
        <v>40</v>
      </c>
      <c r="K26" s="171">
        <v>0.28083971073509795</v>
      </c>
      <c r="L26" s="171">
        <v>0.4</v>
      </c>
      <c r="M26" s="171" t="s">
        <v>520</v>
      </c>
    </row>
    <row r="27" spans="1:13" ht="15.75" x14ac:dyDescent="0.25">
      <c r="A27" s="226" t="s">
        <v>40</v>
      </c>
      <c r="B27" s="9" t="s">
        <v>60</v>
      </c>
      <c r="C27" s="171" t="s">
        <v>60</v>
      </c>
      <c r="D27" s="9" t="s">
        <v>60</v>
      </c>
      <c r="E27" s="9" t="s">
        <v>60</v>
      </c>
      <c r="F27" s="9" t="s">
        <v>60</v>
      </c>
      <c r="G27" s="171" t="s">
        <v>60</v>
      </c>
      <c r="H27" s="9" t="s">
        <v>60</v>
      </c>
      <c r="I27" s="9" t="s">
        <v>60</v>
      </c>
      <c r="J27" s="9">
        <v>572</v>
      </c>
      <c r="K27" s="171">
        <v>4.0160078635119012</v>
      </c>
      <c r="L27" s="171">
        <v>6.3</v>
      </c>
      <c r="M27" s="171" t="s">
        <v>1229</v>
      </c>
    </row>
    <row r="28" spans="1:13" ht="15.75" x14ac:dyDescent="0.25">
      <c r="A28" s="43" t="s">
        <v>61</v>
      </c>
      <c r="B28" s="22"/>
      <c r="C28" s="22"/>
      <c r="D28" s="22"/>
      <c r="E28" s="22"/>
      <c r="F28" s="22"/>
      <c r="G28" s="22"/>
      <c r="H28" s="22"/>
      <c r="I28" s="22"/>
      <c r="J28" s="22"/>
      <c r="K28" s="22"/>
      <c r="L28" s="22"/>
      <c r="M28" s="22"/>
    </row>
    <row r="29" spans="1:13" ht="15.75" x14ac:dyDescent="0.25">
      <c r="A29" s="44" t="s">
        <v>1141</v>
      </c>
      <c r="B29" s="22"/>
      <c r="C29" s="22"/>
      <c r="D29" s="22"/>
      <c r="E29" s="22"/>
      <c r="F29" s="22"/>
      <c r="G29" s="22"/>
      <c r="H29" s="22"/>
      <c r="I29" s="22"/>
      <c r="J29" s="22"/>
      <c r="K29" s="22"/>
      <c r="L29" s="22"/>
      <c r="M29" s="22"/>
    </row>
    <row r="30" spans="1:13" ht="15.75" x14ac:dyDescent="0.25">
      <c r="A30" s="44" t="s">
        <v>1230</v>
      </c>
      <c r="B30" s="22"/>
      <c r="C30" s="22"/>
      <c r="D30" s="22"/>
      <c r="E30" s="22"/>
      <c r="F30" s="22"/>
      <c r="G30" s="22"/>
      <c r="H30" s="22"/>
      <c r="I30" s="22"/>
      <c r="J30" s="22"/>
      <c r="K30" s="22"/>
      <c r="L30" s="22"/>
      <c r="M30" s="22"/>
    </row>
    <row r="31" spans="1:13" ht="15.75" x14ac:dyDescent="0.25">
      <c r="A31" s="44" t="s">
        <v>63</v>
      </c>
      <c r="B31" s="22"/>
      <c r="C31" s="22"/>
      <c r="D31" s="22"/>
      <c r="E31" s="22"/>
      <c r="F31" s="22"/>
      <c r="G31" s="22"/>
      <c r="H31" s="22"/>
      <c r="I31" s="22"/>
      <c r="J31" s="22"/>
      <c r="K31" s="22"/>
      <c r="L31" s="22"/>
      <c r="M31" s="22"/>
    </row>
    <row r="32" spans="1:13" ht="15.75" x14ac:dyDescent="0.25">
      <c r="A32" s="43" t="s">
        <v>1142</v>
      </c>
      <c r="B32" s="22"/>
      <c r="C32" s="22"/>
      <c r="D32" s="22"/>
      <c r="E32" s="22"/>
      <c r="F32" s="22"/>
      <c r="G32" s="22"/>
      <c r="H32" s="22"/>
      <c r="I32" s="22"/>
      <c r="J32" s="22"/>
      <c r="K32" s="22"/>
      <c r="L32" s="22"/>
      <c r="M32" s="22"/>
    </row>
    <row r="33" spans="1:13" ht="15.75" x14ac:dyDescent="0.25">
      <c r="A33" s="45" t="s">
        <v>1143</v>
      </c>
      <c r="B33" s="22"/>
      <c r="C33" s="22"/>
      <c r="D33" s="22"/>
      <c r="E33" s="22"/>
      <c r="F33" s="22"/>
      <c r="G33" s="22"/>
      <c r="H33" s="22"/>
      <c r="I33" s="22"/>
      <c r="J33" s="22"/>
      <c r="K33" s="22"/>
      <c r="L33" s="22"/>
      <c r="M33" s="22"/>
    </row>
    <row r="34" spans="1:13" ht="15.75" x14ac:dyDescent="0.25">
      <c r="A34" s="43" t="s">
        <v>68</v>
      </c>
      <c r="B34" s="22"/>
      <c r="C34" s="22"/>
      <c r="D34" s="22"/>
      <c r="E34" s="22"/>
      <c r="F34" s="22"/>
      <c r="G34" s="22"/>
      <c r="H34" s="22"/>
      <c r="I34" s="22"/>
      <c r="J34" s="22"/>
      <c r="K34" s="22"/>
      <c r="L34" s="22"/>
      <c r="M34" s="22"/>
    </row>
    <row r="35" spans="1:13" ht="15.75" x14ac:dyDescent="0.25">
      <c r="A35" s="43" t="s">
        <v>1144</v>
      </c>
      <c r="B35" s="22"/>
      <c r="C35" s="22"/>
      <c r="D35" s="22"/>
      <c r="E35" s="22"/>
      <c r="F35" s="22"/>
      <c r="G35" s="22"/>
      <c r="H35" s="22"/>
      <c r="I35" s="22"/>
      <c r="J35" s="22"/>
      <c r="K35" s="22"/>
      <c r="L35" s="22"/>
      <c r="M35" s="22"/>
    </row>
    <row r="36" spans="1:13" ht="15.75" x14ac:dyDescent="0.25">
      <c r="A36" s="22"/>
      <c r="B36" s="22"/>
      <c r="C36" s="22"/>
      <c r="D36" s="22"/>
      <c r="E36" s="22"/>
      <c r="F36" s="22"/>
      <c r="G36" s="22"/>
      <c r="H36" s="22"/>
      <c r="I36" s="22"/>
      <c r="J36" s="22"/>
      <c r="K36" s="22"/>
      <c r="L36" s="22"/>
      <c r="M36" s="22"/>
    </row>
    <row r="37" spans="1:13" ht="15.75" x14ac:dyDescent="0.25">
      <c r="A37" s="22"/>
      <c r="B37" s="22"/>
      <c r="C37" s="22"/>
      <c r="D37" s="22"/>
      <c r="E37" s="22"/>
      <c r="F37" s="22"/>
      <c r="G37" s="22"/>
      <c r="H37" s="22"/>
      <c r="I37" s="22"/>
      <c r="J37" s="22"/>
      <c r="K37" s="22"/>
      <c r="L37" s="22"/>
      <c r="M37" s="22"/>
    </row>
    <row r="38" spans="1:13" ht="15.75" x14ac:dyDescent="0.25">
      <c r="A38" s="22"/>
      <c r="B38" s="22"/>
      <c r="C38" s="22"/>
      <c r="D38" s="22"/>
      <c r="E38" s="22"/>
      <c r="F38" s="22"/>
      <c r="G38" s="22"/>
      <c r="H38" s="22"/>
      <c r="I38" s="22"/>
      <c r="J38" s="22"/>
      <c r="K38" s="22"/>
      <c r="L38" s="22"/>
      <c r="M38" s="22"/>
    </row>
    <row r="39" spans="1:13" ht="15.75" x14ac:dyDescent="0.25">
      <c r="A39" s="22"/>
      <c r="B39" s="22"/>
      <c r="C39" s="22"/>
      <c r="D39" s="22"/>
      <c r="E39" s="22"/>
      <c r="F39" s="22"/>
      <c r="G39" s="22"/>
      <c r="H39" s="22"/>
      <c r="I39" s="22"/>
      <c r="J39" s="22"/>
      <c r="K39" s="22"/>
      <c r="L39" s="22"/>
      <c r="M39" s="22"/>
    </row>
    <row r="40" spans="1:13" ht="15.75" x14ac:dyDescent="0.25">
      <c r="A40" s="22"/>
      <c r="B40" s="22"/>
      <c r="C40" s="22"/>
      <c r="D40" s="22"/>
      <c r="E40" s="22"/>
      <c r="F40" s="22"/>
      <c r="G40" s="22"/>
      <c r="H40" s="22"/>
      <c r="I40" s="22"/>
      <c r="J40" s="22"/>
      <c r="K40" s="22"/>
      <c r="L40" s="22"/>
      <c r="M40" s="22"/>
    </row>
    <row r="41" spans="1:13" ht="15.75" x14ac:dyDescent="0.25">
      <c r="A41" s="22"/>
      <c r="B41" s="22"/>
      <c r="C41" s="22"/>
      <c r="D41" s="22"/>
      <c r="E41" s="22"/>
      <c r="F41" s="22"/>
      <c r="G41" s="22"/>
      <c r="H41" s="22"/>
      <c r="I41" s="22"/>
      <c r="J41" s="22"/>
      <c r="K41" s="22"/>
      <c r="L41" s="22"/>
      <c r="M41" s="22"/>
    </row>
    <row r="42" spans="1:13" ht="15.75" x14ac:dyDescent="0.25">
      <c r="A42" s="22"/>
      <c r="B42" s="22"/>
      <c r="C42" s="22"/>
      <c r="D42" s="22"/>
      <c r="E42" s="22"/>
      <c r="F42" s="22"/>
      <c r="G42" s="22"/>
      <c r="H42" s="22"/>
      <c r="I42" s="22"/>
      <c r="J42" s="22"/>
      <c r="K42" s="22"/>
      <c r="L42" s="22"/>
      <c r="M42" s="22"/>
    </row>
    <row r="43" spans="1:13" ht="15.75" x14ac:dyDescent="0.25">
      <c r="A43" s="22"/>
      <c r="B43" s="22"/>
      <c r="C43" s="22"/>
      <c r="D43" s="22"/>
      <c r="E43" s="22"/>
      <c r="F43" s="22"/>
      <c r="G43" s="22"/>
      <c r="H43" s="22"/>
      <c r="I43" s="22"/>
      <c r="J43" s="22"/>
      <c r="K43" s="22"/>
      <c r="L43" s="22"/>
      <c r="M43" s="22"/>
    </row>
    <row r="44" spans="1:13" ht="15.75" x14ac:dyDescent="0.25">
      <c r="A44" s="22"/>
      <c r="B44" s="22"/>
      <c r="C44" s="22"/>
      <c r="D44" s="22"/>
      <c r="E44" s="22"/>
      <c r="F44" s="22"/>
      <c r="G44" s="22"/>
      <c r="H44" s="22"/>
      <c r="I44" s="22"/>
      <c r="J44" s="22"/>
      <c r="K44" s="22"/>
      <c r="L44" s="22"/>
      <c r="M44" s="22"/>
    </row>
    <row r="45" spans="1:13" ht="15.75" x14ac:dyDescent="0.25">
      <c r="A45" s="22"/>
      <c r="B45" s="22"/>
      <c r="C45" s="22"/>
      <c r="D45" s="22"/>
      <c r="E45" s="22"/>
      <c r="F45" s="22"/>
      <c r="G45" s="22"/>
      <c r="H45" s="22"/>
      <c r="I45" s="22"/>
      <c r="J45" s="22"/>
      <c r="K45" s="22"/>
      <c r="L45" s="22"/>
      <c r="M45" s="22"/>
    </row>
    <row r="46" spans="1:13" ht="15.75" x14ac:dyDescent="0.25">
      <c r="A46" s="22"/>
      <c r="B46" s="22"/>
      <c r="C46" s="22"/>
      <c r="D46" s="22"/>
      <c r="E46" s="22"/>
      <c r="F46" s="22"/>
      <c r="G46" s="22"/>
      <c r="H46" s="22"/>
      <c r="I46" s="22"/>
      <c r="J46" s="22"/>
      <c r="K46" s="22"/>
      <c r="L46" s="22"/>
      <c r="M46" s="22"/>
    </row>
    <row r="47" spans="1:13" ht="15.75" x14ac:dyDescent="0.25">
      <c r="A47" s="22"/>
      <c r="B47" s="22"/>
      <c r="C47" s="22"/>
      <c r="D47" s="22"/>
      <c r="E47" s="22"/>
      <c r="F47" s="22"/>
      <c r="G47" s="22"/>
      <c r="H47" s="22"/>
      <c r="I47" s="22"/>
      <c r="J47" s="22"/>
      <c r="K47" s="22"/>
      <c r="L47" s="22"/>
      <c r="M47" s="22"/>
    </row>
    <row r="48" spans="1:13" ht="15.75" x14ac:dyDescent="0.25">
      <c r="A48" s="22"/>
      <c r="B48" s="22"/>
      <c r="C48" s="22"/>
      <c r="D48" s="22"/>
      <c r="E48" s="22"/>
      <c r="F48" s="22"/>
      <c r="G48" s="22"/>
      <c r="H48" s="22"/>
      <c r="I48" s="22"/>
      <c r="J48" s="22"/>
      <c r="K48" s="22"/>
      <c r="L48" s="22"/>
      <c r="M48" s="22"/>
    </row>
    <row r="49" spans="1:13" ht="15.75" x14ac:dyDescent="0.25">
      <c r="A49" s="22"/>
      <c r="B49" s="22"/>
      <c r="C49" s="22"/>
      <c r="D49" s="22"/>
      <c r="E49" s="22"/>
      <c r="F49" s="22"/>
      <c r="G49" s="22"/>
      <c r="H49" s="22"/>
      <c r="I49" s="22"/>
      <c r="J49" s="22"/>
      <c r="K49" s="22"/>
      <c r="L49" s="22"/>
      <c r="M49" s="22"/>
    </row>
    <row r="50" spans="1:13" ht="15.75" x14ac:dyDescent="0.25">
      <c r="A50" s="22"/>
      <c r="B50" s="22"/>
      <c r="C50" s="22"/>
      <c r="D50" s="22"/>
      <c r="E50" s="22"/>
      <c r="F50" s="22"/>
      <c r="G50" s="22"/>
      <c r="H50" s="22"/>
      <c r="I50" s="22"/>
      <c r="J50" s="22"/>
      <c r="K50" s="22"/>
      <c r="L50" s="22"/>
      <c r="M50" s="2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BEB3-F23B-43C3-A45A-28F5F1B9F87D}">
  <sheetPr codeName="Sheet17"/>
  <dimension ref="A1:E30"/>
  <sheetViews>
    <sheetView zoomScaleNormal="100" workbookViewId="0"/>
  </sheetViews>
  <sheetFormatPr defaultColWidth="8.85546875" defaultRowHeight="15.75" x14ac:dyDescent="0.25"/>
  <cols>
    <col min="1" max="1" width="22.85546875" style="22" customWidth="1"/>
    <col min="2" max="4" width="18" style="22" customWidth="1"/>
    <col min="5" max="16384" width="8.85546875" style="22"/>
  </cols>
  <sheetData>
    <row r="1" spans="1:5" x14ac:dyDescent="0.25">
      <c r="A1" s="25" t="s">
        <v>2432</v>
      </c>
      <c r="B1" s="25"/>
      <c r="C1" s="25"/>
      <c r="D1" s="25"/>
      <c r="E1" s="25"/>
    </row>
    <row r="3" spans="1:5" s="44" customFormat="1" ht="78.75" x14ac:dyDescent="0.25">
      <c r="A3" s="221" t="s">
        <v>5</v>
      </c>
      <c r="B3" s="156" t="s">
        <v>1231</v>
      </c>
      <c r="C3" s="156" t="s">
        <v>1232</v>
      </c>
      <c r="D3" s="156" t="s">
        <v>1233</v>
      </c>
    </row>
    <row r="4" spans="1:5" x14ac:dyDescent="0.25">
      <c r="A4" s="157" t="s">
        <v>17</v>
      </c>
      <c r="B4" s="204">
        <v>75</v>
      </c>
      <c r="C4" s="204">
        <v>75</v>
      </c>
      <c r="D4" s="204">
        <v>75</v>
      </c>
    </row>
    <row r="5" spans="1:5" x14ac:dyDescent="0.25">
      <c r="A5" s="158" t="s">
        <v>18</v>
      </c>
      <c r="B5" s="172">
        <v>82</v>
      </c>
      <c r="C5" s="172">
        <v>81</v>
      </c>
      <c r="D5" s="172">
        <v>83</v>
      </c>
    </row>
    <row r="6" spans="1:5" x14ac:dyDescent="0.25">
      <c r="A6" s="158" t="s">
        <v>19</v>
      </c>
      <c r="B6" s="172">
        <v>66</v>
      </c>
      <c r="C6" s="172">
        <v>66</v>
      </c>
      <c r="D6" s="172">
        <v>68</v>
      </c>
    </row>
    <row r="7" spans="1:5" x14ac:dyDescent="0.25">
      <c r="A7" s="158" t="s">
        <v>20</v>
      </c>
      <c r="B7" s="172" t="s">
        <v>60</v>
      </c>
      <c r="C7" s="172" t="s">
        <v>60</v>
      </c>
      <c r="D7" s="172">
        <v>72</v>
      </c>
    </row>
    <row r="8" spans="1:5" x14ac:dyDescent="0.25">
      <c r="A8" s="158" t="s">
        <v>21</v>
      </c>
      <c r="B8" s="172" t="s">
        <v>60</v>
      </c>
      <c r="C8" s="172" t="s">
        <v>60</v>
      </c>
      <c r="D8" s="172">
        <v>60</v>
      </c>
    </row>
    <row r="9" spans="1:5" x14ac:dyDescent="0.25">
      <c r="A9" s="158" t="s">
        <v>22</v>
      </c>
      <c r="B9" s="172">
        <v>77</v>
      </c>
      <c r="C9" s="172">
        <v>75</v>
      </c>
      <c r="D9" s="172">
        <v>79</v>
      </c>
    </row>
    <row r="10" spans="1:5" x14ac:dyDescent="0.25">
      <c r="A10" s="158" t="s">
        <v>23</v>
      </c>
      <c r="B10" s="172">
        <v>71</v>
      </c>
      <c r="C10" s="172">
        <v>70</v>
      </c>
      <c r="D10" s="172">
        <v>75</v>
      </c>
    </row>
    <row r="11" spans="1:5" x14ac:dyDescent="0.25">
      <c r="A11" s="158" t="s">
        <v>24</v>
      </c>
      <c r="B11" s="172">
        <v>71</v>
      </c>
      <c r="C11" s="172">
        <v>70</v>
      </c>
      <c r="D11" s="222">
        <v>73.5</v>
      </c>
    </row>
    <row r="12" spans="1:5" x14ac:dyDescent="0.25">
      <c r="A12" s="158" t="s">
        <v>25</v>
      </c>
      <c r="B12" s="172">
        <v>74</v>
      </c>
      <c r="C12" s="172">
        <v>73</v>
      </c>
      <c r="D12" s="172">
        <v>77</v>
      </c>
    </row>
    <row r="13" spans="1:5" x14ac:dyDescent="0.25">
      <c r="A13" s="158" t="s">
        <v>26</v>
      </c>
      <c r="B13" s="172">
        <v>73</v>
      </c>
      <c r="C13" s="172">
        <v>73</v>
      </c>
      <c r="D13" s="222">
        <v>74.5</v>
      </c>
    </row>
    <row r="14" spans="1:5" x14ac:dyDescent="0.25">
      <c r="A14" s="158" t="s">
        <v>27</v>
      </c>
      <c r="B14" s="172">
        <v>77</v>
      </c>
      <c r="C14" s="172">
        <v>76</v>
      </c>
      <c r="D14" s="172">
        <v>78</v>
      </c>
    </row>
    <row r="15" spans="1:5" x14ac:dyDescent="0.25">
      <c r="A15" s="158" t="s">
        <v>28</v>
      </c>
      <c r="B15" s="172">
        <v>73</v>
      </c>
      <c r="C15" s="172">
        <v>71</v>
      </c>
      <c r="D15" s="172">
        <v>75</v>
      </c>
    </row>
    <row r="16" spans="1:5" x14ac:dyDescent="0.25">
      <c r="A16" s="158" t="s">
        <v>29</v>
      </c>
      <c r="B16" s="172">
        <v>74</v>
      </c>
      <c r="C16" s="172">
        <v>74</v>
      </c>
      <c r="D16" s="172">
        <v>74</v>
      </c>
    </row>
    <row r="17" spans="1:4" x14ac:dyDescent="0.25">
      <c r="A17" s="158" t="s">
        <v>30</v>
      </c>
      <c r="B17" s="172">
        <v>74</v>
      </c>
      <c r="C17" s="172">
        <v>74</v>
      </c>
      <c r="D17" s="172">
        <v>74</v>
      </c>
    </row>
    <row r="18" spans="1:4" x14ac:dyDescent="0.25">
      <c r="A18" s="158" t="s">
        <v>31</v>
      </c>
      <c r="B18" s="222">
        <v>77.5</v>
      </c>
      <c r="C18" s="172">
        <v>77</v>
      </c>
      <c r="D18" s="172">
        <v>79</v>
      </c>
    </row>
    <row r="19" spans="1:4" x14ac:dyDescent="0.25">
      <c r="A19" s="158" t="s">
        <v>32</v>
      </c>
      <c r="B19" s="172">
        <v>76</v>
      </c>
      <c r="C19" s="172">
        <v>76</v>
      </c>
      <c r="D19" s="172">
        <v>77</v>
      </c>
    </row>
    <row r="20" spans="1:4" x14ac:dyDescent="0.25">
      <c r="A20" s="158" t="s">
        <v>33</v>
      </c>
      <c r="B20" s="172">
        <v>70</v>
      </c>
      <c r="C20" s="172">
        <v>69</v>
      </c>
      <c r="D20" s="172">
        <v>73</v>
      </c>
    </row>
    <row r="21" spans="1:4" x14ac:dyDescent="0.25">
      <c r="A21" s="158" t="s">
        <v>34</v>
      </c>
      <c r="B21" s="172" t="s">
        <v>60</v>
      </c>
      <c r="C21" s="172" t="s">
        <v>60</v>
      </c>
      <c r="D21" s="172">
        <v>71</v>
      </c>
    </row>
    <row r="22" spans="1:4" ht="15" customHeight="1" x14ac:dyDescent="0.25">
      <c r="A22" s="158" t="s">
        <v>35</v>
      </c>
      <c r="B22" s="172">
        <v>74</v>
      </c>
      <c r="C22" s="172">
        <v>72</v>
      </c>
      <c r="D22" s="172">
        <v>76</v>
      </c>
    </row>
    <row r="23" spans="1:4" x14ac:dyDescent="0.25">
      <c r="A23" s="158" t="s">
        <v>36</v>
      </c>
      <c r="B23" s="172" t="s">
        <v>60</v>
      </c>
      <c r="C23" s="172">
        <v>82</v>
      </c>
      <c r="D23" s="172" t="s">
        <v>60</v>
      </c>
    </row>
    <row r="24" spans="1:4" x14ac:dyDescent="0.25">
      <c r="A24" s="158" t="s">
        <v>37</v>
      </c>
      <c r="B24" s="172">
        <v>73</v>
      </c>
      <c r="C24" s="172">
        <v>73</v>
      </c>
      <c r="D24" s="172">
        <v>74</v>
      </c>
    </row>
    <row r="25" spans="1:4" x14ac:dyDescent="0.25">
      <c r="A25" s="158" t="s">
        <v>38</v>
      </c>
      <c r="B25" s="172" t="s">
        <v>60</v>
      </c>
      <c r="C25" s="172">
        <v>41</v>
      </c>
      <c r="D25" s="172" t="s">
        <v>60</v>
      </c>
    </row>
    <row r="26" spans="1:4" x14ac:dyDescent="0.25">
      <c r="A26" s="158" t="s">
        <v>39</v>
      </c>
      <c r="B26" s="172">
        <v>75</v>
      </c>
      <c r="C26" s="172">
        <v>72</v>
      </c>
      <c r="D26" s="172">
        <v>78</v>
      </c>
    </row>
    <row r="27" spans="1:4" x14ac:dyDescent="0.25">
      <c r="A27" s="158" t="s">
        <v>40</v>
      </c>
      <c r="B27" s="172" t="s">
        <v>60</v>
      </c>
      <c r="C27" s="172" t="s">
        <v>60</v>
      </c>
      <c r="D27" s="172">
        <v>72</v>
      </c>
    </row>
    <row r="28" spans="1:4" x14ac:dyDescent="0.25">
      <c r="A28" s="43" t="s">
        <v>93</v>
      </c>
    </row>
    <row r="29" spans="1:4" x14ac:dyDescent="0.25">
      <c r="A29" s="43" t="s">
        <v>68</v>
      </c>
    </row>
    <row r="30" spans="1:4" x14ac:dyDescent="0.25">
      <c r="A30" s="43" t="s">
        <v>1144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0E6-D2D4-465E-87AE-FA659A95A814}">
  <sheetPr codeName="Sheet18"/>
  <dimension ref="A1:M37"/>
  <sheetViews>
    <sheetView workbookViewId="0"/>
  </sheetViews>
  <sheetFormatPr defaultColWidth="9.140625" defaultRowHeight="15.75" x14ac:dyDescent="0.25"/>
  <cols>
    <col min="1" max="1" width="23.85546875" style="22" customWidth="1"/>
    <col min="2" max="2" width="9.42578125" style="26" customWidth="1"/>
    <col min="3" max="3" width="15.5703125" style="26" customWidth="1"/>
    <col min="4" max="4" width="9.42578125" style="26" customWidth="1"/>
    <col min="5" max="5" width="9.42578125" style="215" customWidth="1"/>
    <col min="6" max="6" width="9.42578125" style="26" customWidth="1"/>
    <col min="7" max="7" width="10.28515625" style="26" customWidth="1"/>
    <col min="8" max="9" width="9.42578125" style="26" customWidth="1"/>
    <col min="10" max="10" width="13.140625" style="26" customWidth="1"/>
    <col min="11" max="12" width="9.42578125" style="26" customWidth="1"/>
    <col min="13" max="13" width="19.42578125" style="26" customWidth="1"/>
    <col min="14" max="16384" width="9.140625" style="22"/>
  </cols>
  <sheetData>
    <row r="1" spans="1:13" x14ac:dyDescent="0.25">
      <c r="A1" s="25" t="s">
        <v>2433</v>
      </c>
    </row>
    <row r="3" spans="1:13" s="217" customFormat="1" ht="110.25" x14ac:dyDescent="0.25">
      <c r="A3" s="216" t="s">
        <v>5</v>
      </c>
      <c r="B3" s="156" t="s">
        <v>1234</v>
      </c>
      <c r="C3" s="156" t="s">
        <v>1235</v>
      </c>
      <c r="D3" s="156" t="s">
        <v>1236</v>
      </c>
      <c r="E3" s="156" t="s">
        <v>1237</v>
      </c>
      <c r="F3" s="156" t="s">
        <v>1238</v>
      </c>
      <c r="G3" s="156" t="s">
        <v>1239</v>
      </c>
      <c r="H3" s="156" t="s">
        <v>1240</v>
      </c>
      <c r="I3" s="156" t="s">
        <v>1241</v>
      </c>
      <c r="J3" s="156" t="s">
        <v>1242</v>
      </c>
      <c r="K3" s="156" t="s">
        <v>1243</v>
      </c>
      <c r="L3" s="156" t="s">
        <v>1244</v>
      </c>
      <c r="M3" s="156" t="s">
        <v>1245</v>
      </c>
    </row>
    <row r="4" spans="1:13" x14ac:dyDescent="0.25">
      <c r="A4" s="218" t="s">
        <v>1246</v>
      </c>
      <c r="B4" s="8">
        <v>405</v>
      </c>
      <c r="C4" s="168">
        <v>5.6</v>
      </c>
      <c r="D4" s="168" t="s">
        <v>1247</v>
      </c>
      <c r="E4" s="8">
        <v>3516</v>
      </c>
      <c r="F4" s="169">
        <v>90.3</v>
      </c>
      <c r="G4" s="168" t="s">
        <v>1248</v>
      </c>
      <c r="H4" s="8">
        <v>15250</v>
      </c>
      <c r="I4" s="169">
        <v>525.5</v>
      </c>
      <c r="J4" s="168" t="s">
        <v>1249</v>
      </c>
      <c r="K4" s="169">
        <v>10883</v>
      </c>
      <c r="L4" s="169">
        <v>1648.2</v>
      </c>
      <c r="M4" s="168" t="s">
        <v>1250</v>
      </c>
    </row>
    <row r="5" spans="1:13" ht="17.100000000000001" customHeight="1" x14ac:dyDescent="0.25">
      <c r="A5" s="175" t="s">
        <v>18</v>
      </c>
      <c r="B5" s="6" t="s">
        <v>79</v>
      </c>
      <c r="C5" s="6" t="s">
        <v>79</v>
      </c>
      <c r="D5" s="6" t="s">
        <v>79</v>
      </c>
      <c r="E5" s="6" t="s">
        <v>1153</v>
      </c>
      <c r="F5" s="219">
        <v>0.8987090686164374</v>
      </c>
      <c r="G5" s="220" t="s">
        <v>1251</v>
      </c>
      <c r="H5" s="220">
        <v>321</v>
      </c>
      <c r="I5" s="219">
        <v>11.1</v>
      </c>
      <c r="J5" s="220" t="s">
        <v>1252</v>
      </c>
      <c r="K5" s="219">
        <v>473</v>
      </c>
      <c r="L5" s="219">
        <v>71.599999999999994</v>
      </c>
      <c r="M5" s="220" t="s">
        <v>1253</v>
      </c>
    </row>
    <row r="6" spans="1:13" x14ac:dyDescent="0.25">
      <c r="A6" s="175" t="s">
        <v>19</v>
      </c>
      <c r="B6" s="6">
        <v>60</v>
      </c>
      <c r="C6" s="220">
        <v>0.8</v>
      </c>
      <c r="D6" s="220" t="s">
        <v>1254</v>
      </c>
      <c r="E6" s="6">
        <v>196</v>
      </c>
      <c r="F6" s="219">
        <v>5</v>
      </c>
      <c r="G6" s="220" t="s">
        <v>1255</v>
      </c>
      <c r="H6" s="220">
        <v>506</v>
      </c>
      <c r="I6" s="219">
        <v>17.399999999999999</v>
      </c>
      <c r="J6" s="220" t="s">
        <v>1256</v>
      </c>
      <c r="K6" s="219">
        <v>155</v>
      </c>
      <c r="L6" s="219">
        <v>23.5</v>
      </c>
      <c r="M6" s="220" t="s">
        <v>1257</v>
      </c>
    </row>
    <row r="7" spans="1:13" x14ac:dyDescent="0.25">
      <c r="A7" s="175" t="s">
        <v>51</v>
      </c>
      <c r="B7" s="6">
        <v>36</v>
      </c>
      <c r="C7" s="220">
        <v>1</v>
      </c>
      <c r="D7" s="220" t="s">
        <v>1258</v>
      </c>
      <c r="E7" s="6">
        <v>458</v>
      </c>
      <c r="F7" s="219">
        <v>23.1</v>
      </c>
      <c r="G7" s="220" t="s">
        <v>1259</v>
      </c>
      <c r="H7" s="220">
        <v>832</v>
      </c>
      <c r="I7" s="219">
        <v>54.8</v>
      </c>
      <c r="J7" s="220" t="s">
        <v>1260</v>
      </c>
      <c r="K7" s="219">
        <v>632</v>
      </c>
      <c r="L7" s="219">
        <v>160.30000000000001</v>
      </c>
      <c r="M7" s="220" t="s">
        <v>1261</v>
      </c>
    </row>
    <row r="8" spans="1:13" x14ac:dyDescent="0.25">
      <c r="A8" s="175" t="s">
        <v>21</v>
      </c>
      <c r="B8" s="6">
        <v>18</v>
      </c>
      <c r="C8" s="220">
        <v>0.5</v>
      </c>
      <c r="D8" s="220" t="s">
        <v>1262</v>
      </c>
      <c r="E8" s="6">
        <v>49</v>
      </c>
      <c r="F8" s="219">
        <v>2.5</v>
      </c>
      <c r="G8" s="220" t="s">
        <v>1263</v>
      </c>
      <c r="H8" s="220">
        <v>67</v>
      </c>
      <c r="I8" s="219">
        <v>4.4000000000000004</v>
      </c>
      <c r="J8" s="220" t="s">
        <v>1264</v>
      </c>
      <c r="K8" s="219">
        <v>21</v>
      </c>
      <c r="L8" s="219">
        <v>5.3</v>
      </c>
      <c r="M8" s="220" t="s">
        <v>1265</v>
      </c>
    </row>
    <row r="9" spans="1:13" x14ac:dyDescent="0.25">
      <c r="A9" s="175" t="s">
        <v>52</v>
      </c>
      <c r="B9" s="6">
        <v>47</v>
      </c>
      <c r="C9" s="220">
        <v>0.6</v>
      </c>
      <c r="D9" s="220" t="s">
        <v>527</v>
      </c>
      <c r="E9" s="6">
        <v>402</v>
      </c>
      <c r="F9" s="219">
        <v>10.3</v>
      </c>
      <c r="G9" s="220" t="s">
        <v>1266</v>
      </c>
      <c r="H9" s="220">
        <v>1314</v>
      </c>
      <c r="I9" s="219">
        <v>45.3</v>
      </c>
      <c r="J9" s="220" t="s">
        <v>1267</v>
      </c>
      <c r="K9" s="219">
        <v>1338</v>
      </c>
      <c r="L9" s="219">
        <v>202.6</v>
      </c>
      <c r="M9" s="220" t="s">
        <v>1268</v>
      </c>
    </row>
    <row r="10" spans="1:13" x14ac:dyDescent="0.25">
      <c r="A10" s="175" t="s">
        <v>23</v>
      </c>
      <c r="B10" s="6">
        <v>7</v>
      </c>
      <c r="C10" s="7">
        <v>0.1</v>
      </c>
      <c r="D10" s="6" t="s">
        <v>419</v>
      </c>
      <c r="E10" s="6">
        <v>119</v>
      </c>
      <c r="F10" s="219">
        <v>3.1</v>
      </c>
      <c r="G10" s="220" t="s">
        <v>1269</v>
      </c>
      <c r="H10" s="220">
        <v>500</v>
      </c>
      <c r="I10" s="219">
        <v>17.2</v>
      </c>
      <c r="J10" s="220" t="s">
        <v>1270</v>
      </c>
      <c r="K10" s="219">
        <v>219</v>
      </c>
      <c r="L10" s="219">
        <v>33.200000000000003</v>
      </c>
      <c r="M10" s="220" t="s">
        <v>1271</v>
      </c>
    </row>
    <row r="11" spans="1:13" x14ac:dyDescent="0.25">
      <c r="A11" s="175" t="s">
        <v>24</v>
      </c>
      <c r="B11" s="6" t="s">
        <v>79</v>
      </c>
      <c r="C11" s="6" t="s">
        <v>79</v>
      </c>
      <c r="D11" s="6" t="s">
        <v>79</v>
      </c>
      <c r="E11" s="6" t="s">
        <v>852</v>
      </c>
      <c r="F11" s="7">
        <v>0.25677401960469637</v>
      </c>
      <c r="G11" s="6" t="s">
        <v>777</v>
      </c>
      <c r="H11" s="220">
        <v>19</v>
      </c>
      <c r="I11" s="219">
        <v>0.7</v>
      </c>
      <c r="J11" s="220" t="s">
        <v>1272</v>
      </c>
      <c r="K11" s="219">
        <v>13</v>
      </c>
      <c r="L11" s="219">
        <v>2</v>
      </c>
      <c r="M11" s="220" t="s">
        <v>1273</v>
      </c>
    </row>
    <row r="12" spans="1:13" x14ac:dyDescent="0.25">
      <c r="A12" s="175" t="s">
        <v>1274</v>
      </c>
      <c r="B12" s="6">
        <v>7</v>
      </c>
      <c r="C12" s="7">
        <v>0.1</v>
      </c>
      <c r="D12" s="6" t="s">
        <v>419</v>
      </c>
      <c r="E12" s="6">
        <v>75</v>
      </c>
      <c r="F12" s="219">
        <v>1.9</v>
      </c>
      <c r="G12" s="220" t="s">
        <v>1275</v>
      </c>
      <c r="H12" s="220">
        <v>312</v>
      </c>
      <c r="I12" s="219">
        <v>10.8</v>
      </c>
      <c r="J12" s="220" t="s">
        <v>1276</v>
      </c>
      <c r="K12" s="219">
        <v>211</v>
      </c>
      <c r="L12" s="219">
        <v>32</v>
      </c>
      <c r="M12" s="220" t="s">
        <v>1277</v>
      </c>
    </row>
    <row r="13" spans="1:13" x14ac:dyDescent="0.25">
      <c r="A13" s="175" t="s">
        <v>26</v>
      </c>
      <c r="B13" s="6" t="s">
        <v>79</v>
      </c>
      <c r="C13" s="6" t="s">
        <v>79</v>
      </c>
      <c r="D13" s="6" t="s">
        <v>79</v>
      </c>
      <c r="E13" s="6" t="s">
        <v>852</v>
      </c>
      <c r="F13" s="219">
        <v>0.25677401960469637</v>
      </c>
      <c r="G13" s="220" t="s">
        <v>777</v>
      </c>
      <c r="H13" s="220">
        <v>96</v>
      </c>
      <c r="I13" s="219">
        <v>3.3</v>
      </c>
      <c r="J13" s="220" t="s">
        <v>1278</v>
      </c>
      <c r="K13" s="219">
        <v>46</v>
      </c>
      <c r="L13" s="219">
        <v>7</v>
      </c>
      <c r="M13" s="220" t="s">
        <v>1279</v>
      </c>
    </row>
    <row r="14" spans="1:13" x14ac:dyDescent="0.25">
      <c r="A14" s="175" t="s">
        <v>787</v>
      </c>
      <c r="B14" s="6">
        <v>42</v>
      </c>
      <c r="C14" s="220">
        <v>0.6</v>
      </c>
      <c r="D14" s="220" t="s">
        <v>1228</v>
      </c>
      <c r="E14" s="6">
        <v>97</v>
      </c>
      <c r="F14" s="219">
        <v>2.5</v>
      </c>
      <c r="G14" s="220" t="s">
        <v>1280</v>
      </c>
      <c r="H14" s="220">
        <v>493</v>
      </c>
      <c r="I14" s="219">
        <v>17</v>
      </c>
      <c r="J14" s="220" t="s">
        <v>1281</v>
      </c>
      <c r="K14" s="219">
        <v>493</v>
      </c>
      <c r="L14" s="219">
        <v>74.7</v>
      </c>
      <c r="M14" s="220" t="s">
        <v>1282</v>
      </c>
    </row>
    <row r="15" spans="1:13" x14ac:dyDescent="0.25">
      <c r="A15" s="175" t="s">
        <v>28</v>
      </c>
      <c r="B15" s="6">
        <v>9</v>
      </c>
      <c r="C15" s="220">
        <v>0.1</v>
      </c>
      <c r="D15" s="220" t="s">
        <v>377</v>
      </c>
      <c r="E15" s="6">
        <v>156</v>
      </c>
      <c r="F15" s="219">
        <v>4</v>
      </c>
      <c r="G15" s="220" t="s">
        <v>1283</v>
      </c>
      <c r="H15" s="220">
        <v>766</v>
      </c>
      <c r="I15" s="219">
        <v>26.4</v>
      </c>
      <c r="J15" s="220" t="s">
        <v>1284</v>
      </c>
      <c r="K15" s="219">
        <v>381</v>
      </c>
      <c r="L15" s="219">
        <v>57.7</v>
      </c>
      <c r="M15" s="220" t="s">
        <v>1285</v>
      </c>
    </row>
    <row r="16" spans="1:13" x14ac:dyDescent="0.25">
      <c r="A16" s="175" t="s">
        <v>29</v>
      </c>
      <c r="B16" s="6">
        <v>13</v>
      </c>
      <c r="C16" s="220">
        <v>0.2</v>
      </c>
      <c r="D16" s="220" t="s">
        <v>379</v>
      </c>
      <c r="E16" s="6">
        <v>561</v>
      </c>
      <c r="F16" s="219">
        <v>14.4</v>
      </c>
      <c r="G16" s="220" t="s">
        <v>1286</v>
      </c>
      <c r="H16" s="220">
        <v>4120</v>
      </c>
      <c r="I16" s="219">
        <v>142</v>
      </c>
      <c r="J16" s="220" t="s">
        <v>1287</v>
      </c>
      <c r="K16" s="219">
        <v>1998</v>
      </c>
      <c r="L16" s="219">
        <v>302.60000000000002</v>
      </c>
      <c r="M16" s="220" t="s">
        <v>1288</v>
      </c>
    </row>
    <row r="17" spans="1:13" x14ac:dyDescent="0.25">
      <c r="A17" s="175" t="s">
        <v>1289</v>
      </c>
      <c r="B17" s="6">
        <v>11</v>
      </c>
      <c r="C17" s="220">
        <v>0.2</v>
      </c>
      <c r="D17" s="220" t="s">
        <v>379</v>
      </c>
      <c r="E17" s="6">
        <v>66</v>
      </c>
      <c r="F17" s="219">
        <v>1.7</v>
      </c>
      <c r="G17" s="220" t="s">
        <v>1290</v>
      </c>
      <c r="H17" s="220">
        <v>258</v>
      </c>
      <c r="I17" s="219">
        <v>8.9</v>
      </c>
      <c r="J17" s="220" t="s">
        <v>1291</v>
      </c>
      <c r="K17" s="219">
        <v>188</v>
      </c>
      <c r="L17" s="219">
        <v>28.5</v>
      </c>
      <c r="M17" s="220" t="s">
        <v>1292</v>
      </c>
    </row>
    <row r="18" spans="1:13" x14ac:dyDescent="0.25">
      <c r="A18" s="175" t="s">
        <v>31</v>
      </c>
      <c r="B18" s="6" t="s">
        <v>79</v>
      </c>
      <c r="C18" s="6" t="s">
        <v>79</v>
      </c>
      <c r="D18" s="6" t="s">
        <v>79</v>
      </c>
      <c r="E18" s="6" t="s">
        <v>1155</v>
      </c>
      <c r="F18" s="219">
        <v>1</v>
      </c>
      <c r="G18" s="220" t="s">
        <v>1293</v>
      </c>
      <c r="H18" s="220">
        <v>281</v>
      </c>
      <c r="I18" s="219">
        <v>9.6999999999999993</v>
      </c>
      <c r="J18" s="220" t="s">
        <v>1294</v>
      </c>
      <c r="K18" s="219">
        <v>241</v>
      </c>
      <c r="L18" s="219">
        <v>36.5</v>
      </c>
      <c r="M18" s="220" t="s">
        <v>1295</v>
      </c>
    </row>
    <row r="19" spans="1:13" ht="16.899999999999999" customHeight="1" x14ac:dyDescent="0.25">
      <c r="A19" s="175" t="s">
        <v>1296</v>
      </c>
      <c r="B19" s="6">
        <v>12</v>
      </c>
      <c r="C19" s="220">
        <v>0.2</v>
      </c>
      <c r="D19" s="220" t="s">
        <v>379</v>
      </c>
      <c r="E19" s="6">
        <v>115</v>
      </c>
      <c r="F19" s="219">
        <v>3</v>
      </c>
      <c r="G19" s="220" t="s">
        <v>1297</v>
      </c>
      <c r="H19" s="220">
        <v>560</v>
      </c>
      <c r="I19" s="219">
        <v>19.3</v>
      </c>
      <c r="J19" s="220" t="s">
        <v>1298</v>
      </c>
      <c r="K19" s="219">
        <v>471</v>
      </c>
      <c r="L19" s="219">
        <v>71.3</v>
      </c>
      <c r="M19" s="220" t="s">
        <v>1299</v>
      </c>
    </row>
    <row r="20" spans="1:13" x14ac:dyDescent="0.25">
      <c r="A20" s="175" t="s">
        <v>33</v>
      </c>
      <c r="B20" s="6">
        <v>7</v>
      </c>
      <c r="C20" s="220">
        <v>0.1</v>
      </c>
      <c r="D20" s="220" t="s">
        <v>1300</v>
      </c>
      <c r="E20" s="6">
        <v>94</v>
      </c>
      <c r="F20" s="219">
        <v>2.4</v>
      </c>
      <c r="G20" s="220" t="s">
        <v>1280</v>
      </c>
      <c r="H20" s="220">
        <v>335</v>
      </c>
      <c r="I20" s="219">
        <v>11.5</v>
      </c>
      <c r="J20" s="220" t="s">
        <v>1301</v>
      </c>
      <c r="K20" s="219">
        <v>136</v>
      </c>
      <c r="L20" s="219">
        <v>20.6</v>
      </c>
      <c r="M20" s="220" t="s">
        <v>1302</v>
      </c>
    </row>
    <row r="21" spans="1:13" x14ac:dyDescent="0.25">
      <c r="A21" s="175" t="s">
        <v>34</v>
      </c>
      <c r="B21" s="6">
        <v>13</v>
      </c>
      <c r="C21" s="220">
        <v>0.4</v>
      </c>
      <c r="D21" s="220" t="s">
        <v>1303</v>
      </c>
      <c r="E21" s="6">
        <v>150</v>
      </c>
      <c r="F21" s="219">
        <v>7.6</v>
      </c>
      <c r="G21" s="220" t="s">
        <v>1304</v>
      </c>
      <c r="H21" s="220">
        <v>362</v>
      </c>
      <c r="I21" s="219">
        <v>23.8</v>
      </c>
      <c r="J21" s="220" t="s">
        <v>1305</v>
      </c>
      <c r="K21" s="219">
        <v>170</v>
      </c>
      <c r="L21" s="219">
        <v>43.1</v>
      </c>
      <c r="M21" s="220" t="s">
        <v>1306</v>
      </c>
    </row>
    <row r="22" spans="1:13" x14ac:dyDescent="0.25">
      <c r="A22" s="175" t="s">
        <v>35</v>
      </c>
      <c r="B22" s="6" t="s">
        <v>79</v>
      </c>
      <c r="C22" s="6" t="s">
        <v>79</v>
      </c>
      <c r="D22" s="6" t="s">
        <v>79</v>
      </c>
      <c r="E22" s="6" t="s">
        <v>1307</v>
      </c>
      <c r="F22" s="219">
        <v>6.1625764705127137</v>
      </c>
      <c r="G22" s="220" t="s">
        <v>1308</v>
      </c>
      <c r="H22" s="220">
        <v>1109</v>
      </c>
      <c r="I22" s="219">
        <v>38.200000000000003</v>
      </c>
      <c r="J22" s="220" t="s">
        <v>1309</v>
      </c>
      <c r="K22" s="219">
        <v>644</v>
      </c>
      <c r="L22" s="219">
        <v>97.5</v>
      </c>
      <c r="M22" s="220" t="s">
        <v>1310</v>
      </c>
    </row>
    <row r="23" spans="1:13" x14ac:dyDescent="0.25">
      <c r="A23" s="175" t="s">
        <v>36</v>
      </c>
      <c r="B23" s="6" t="s">
        <v>79</v>
      </c>
      <c r="C23" s="6" t="s">
        <v>79</v>
      </c>
      <c r="D23" s="6" t="s">
        <v>79</v>
      </c>
      <c r="E23" s="6" t="s">
        <v>1311</v>
      </c>
      <c r="F23" s="219">
        <v>2.6147482258933286</v>
      </c>
      <c r="G23" s="220" t="s">
        <v>1312</v>
      </c>
      <c r="H23" s="220">
        <v>653</v>
      </c>
      <c r="I23" s="219">
        <v>47.2</v>
      </c>
      <c r="J23" s="220" t="s">
        <v>1313</v>
      </c>
      <c r="K23" s="219">
        <v>1004</v>
      </c>
      <c r="L23" s="219">
        <v>377.5</v>
      </c>
      <c r="M23" s="220" t="s">
        <v>1314</v>
      </c>
    </row>
    <row r="24" spans="1:13" ht="15" customHeight="1" x14ac:dyDescent="0.25">
      <c r="A24" s="175" t="s">
        <v>1315</v>
      </c>
      <c r="B24" s="6">
        <v>10</v>
      </c>
      <c r="C24" s="220">
        <v>0.1</v>
      </c>
      <c r="D24" s="220" t="s">
        <v>379</v>
      </c>
      <c r="E24" s="6">
        <v>123</v>
      </c>
      <c r="F24" s="219">
        <v>3.2</v>
      </c>
      <c r="G24" s="220" t="s">
        <v>1316</v>
      </c>
      <c r="H24" s="220">
        <v>377</v>
      </c>
      <c r="I24" s="219">
        <v>13</v>
      </c>
      <c r="J24" s="220" t="s">
        <v>1317</v>
      </c>
      <c r="K24" s="219">
        <v>280</v>
      </c>
      <c r="L24" s="219">
        <v>42.4</v>
      </c>
      <c r="M24" s="220" t="s">
        <v>1318</v>
      </c>
    </row>
    <row r="25" spans="1:13" ht="15" customHeight="1" x14ac:dyDescent="0.25">
      <c r="A25" s="175" t="s">
        <v>38</v>
      </c>
      <c r="B25" s="6">
        <v>10</v>
      </c>
      <c r="C25" s="220">
        <v>0.3</v>
      </c>
      <c r="D25" s="220" t="s">
        <v>1319</v>
      </c>
      <c r="E25" s="6">
        <v>11</v>
      </c>
      <c r="F25" s="219">
        <v>0.6</v>
      </c>
      <c r="G25" s="220" t="s">
        <v>1320</v>
      </c>
      <c r="H25" s="220" t="s">
        <v>79</v>
      </c>
      <c r="I25" s="6" t="s">
        <v>79</v>
      </c>
      <c r="J25" s="6" t="s">
        <v>79</v>
      </c>
      <c r="K25" s="219" t="s">
        <v>79</v>
      </c>
      <c r="L25" s="6" t="s">
        <v>79</v>
      </c>
      <c r="M25" s="6" t="s">
        <v>79</v>
      </c>
    </row>
    <row r="26" spans="1:13" x14ac:dyDescent="0.25">
      <c r="A26" s="175" t="s">
        <v>39</v>
      </c>
      <c r="B26" s="6" t="s">
        <v>79</v>
      </c>
      <c r="C26" s="6" t="s">
        <v>79</v>
      </c>
      <c r="D26" s="6" t="s">
        <v>79</v>
      </c>
      <c r="E26" s="6" t="s">
        <v>840</v>
      </c>
      <c r="F26" s="219">
        <v>0.38516102940704461</v>
      </c>
      <c r="G26" s="220" t="s">
        <v>695</v>
      </c>
      <c r="H26" s="220">
        <v>38</v>
      </c>
      <c r="I26" s="219">
        <v>1.3</v>
      </c>
      <c r="J26" s="220" t="s">
        <v>1321</v>
      </c>
      <c r="K26" s="219">
        <v>33</v>
      </c>
      <c r="L26" s="219">
        <v>5</v>
      </c>
      <c r="M26" s="220" t="s">
        <v>1322</v>
      </c>
    </row>
    <row r="27" spans="1:13" x14ac:dyDescent="0.25">
      <c r="A27" s="175" t="s">
        <v>40</v>
      </c>
      <c r="B27" s="6" t="s">
        <v>79</v>
      </c>
      <c r="C27" s="6" t="s">
        <v>79</v>
      </c>
      <c r="D27" s="6" t="s">
        <v>79</v>
      </c>
      <c r="E27" s="6" t="s">
        <v>1323</v>
      </c>
      <c r="F27" s="219">
        <v>4.5403065715892836</v>
      </c>
      <c r="G27" s="220" t="s">
        <v>1324</v>
      </c>
      <c r="H27" s="220">
        <v>332</v>
      </c>
      <c r="I27" s="219">
        <v>21.9</v>
      </c>
      <c r="J27" s="220" t="s">
        <v>1325</v>
      </c>
      <c r="K27" s="219">
        <v>153</v>
      </c>
      <c r="L27" s="219">
        <v>38.799999999999997</v>
      </c>
      <c r="M27" s="220" t="s">
        <v>1326</v>
      </c>
    </row>
    <row r="28" spans="1:13" x14ac:dyDescent="0.25">
      <c r="A28" s="43" t="s">
        <v>1327</v>
      </c>
    </row>
    <row r="29" spans="1:13" x14ac:dyDescent="0.25">
      <c r="A29" s="43" t="s">
        <v>1328</v>
      </c>
    </row>
    <row r="30" spans="1:13" x14ac:dyDescent="0.25">
      <c r="A30" s="44" t="s">
        <v>868</v>
      </c>
      <c r="B30" s="44"/>
      <c r="C30" s="44"/>
      <c r="D30" s="44"/>
      <c r="E30" s="44"/>
      <c r="F30" s="44"/>
      <c r="G30" s="44"/>
      <c r="H30" s="44"/>
      <c r="I30" s="44"/>
      <c r="J30" s="44"/>
      <c r="K30" s="44"/>
      <c r="L30" s="44"/>
      <c r="M30" s="44"/>
    </row>
    <row r="31" spans="1:13" x14ac:dyDescent="0.25">
      <c r="A31" s="44" t="s">
        <v>84</v>
      </c>
    </row>
    <row r="32" spans="1:13" x14ac:dyDescent="0.25">
      <c r="A32" s="44" t="s">
        <v>85</v>
      </c>
    </row>
    <row r="33" spans="1:1" x14ac:dyDescent="0.25">
      <c r="A33" s="43" t="s">
        <v>1329</v>
      </c>
    </row>
    <row r="34" spans="1:1" x14ac:dyDescent="0.25">
      <c r="A34" s="45" t="s">
        <v>1159</v>
      </c>
    </row>
    <row r="35" spans="1:1" x14ac:dyDescent="0.25">
      <c r="A35" s="45" t="s">
        <v>1330</v>
      </c>
    </row>
    <row r="36" spans="1:1" x14ac:dyDescent="0.25">
      <c r="A36" s="43" t="s">
        <v>1331</v>
      </c>
    </row>
    <row r="37" spans="1:1" x14ac:dyDescent="0.25">
      <c r="A37" s="43" t="s">
        <v>1332</v>
      </c>
    </row>
  </sheetData>
  <hyperlinks>
    <hyperlink ref="A30" location="_Appendix_2_–" display="_Appendix_2_–" xr:uid="{077716D5-2495-44B5-9A23-2C3382EB719A}"/>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8EAD-0741-4F75-9731-AB1F5A060472}">
  <sheetPr codeName="Sheet19"/>
  <dimension ref="A1:G67"/>
  <sheetViews>
    <sheetView topLeftCell="A39" zoomScaleNormal="100" workbookViewId="0"/>
  </sheetViews>
  <sheetFormatPr defaultColWidth="8.7109375" defaultRowHeight="15.75" x14ac:dyDescent="0.25"/>
  <cols>
    <col min="1" max="1" width="23.5703125" style="44" customWidth="1"/>
    <col min="2" max="2" width="13" style="143" customWidth="1"/>
    <col min="3" max="3" width="13" style="200" customWidth="1"/>
    <col min="4" max="4" width="13" style="143" customWidth="1"/>
    <col min="5" max="5" width="13" style="200" customWidth="1"/>
    <col min="6" max="6" width="13" style="143" customWidth="1"/>
    <col min="7" max="7" width="13" style="200" customWidth="1"/>
    <col min="8" max="16384" width="8.7109375" style="22"/>
  </cols>
  <sheetData>
    <row r="1" spans="1:7" x14ac:dyDescent="0.25">
      <c r="A1" s="43" t="s">
        <v>2434</v>
      </c>
    </row>
    <row r="2" spans="1:7" x14ac:dyDescent="0.25">
      <c r="A2" s="43"/>
    </row>
    <row r="3" spans="1:7" s="203" customFormat="1" ht="82.9" customHeight="1" x14ac:dyDescent="0.25">
      <c r="A3" s="201" t="s">
        <v>5</v>
      </c>
      <c r="B3" s="202" t="s">
        <v>1333</v>
      </c>
      <c r="C3" s="202" t="s">
        <v>1334</v>
      </c>
      <c r="D3" s="202" t="s">
        <v>1335</v>
      </c>
      <c r="E3" s="202" t="s">
        <v>1336</v>
      </c>
      <c r="F3" s="202" t="s">
        <v>1337</v>
      </c>
      <c r="G3" s="202" t="s">
        <v>1338</v>
      </c>
    </row>
    <row r="4" spans="1:7" ht="14.25" customHeight="1" x14ac:dyDescent="0.25">
      <c r="A4" s="371" t="s">
        <v>17</v>
      </c>
      <c r="B4" s="204" t="s">
        <v>900</v>
      </c>
      <c r="C4" s="205" t="s">
        <v>893</v>
      </c>
      <c r="D4" s="204" t="s">
        <v>900</v>
      </c>
      <c r="E4" s="205" t="s">
        <v>915</v>
      </c>
      <c r="F4" s="204" t="s">
        <v>1022</v>
      </c>
      <c r="G4" s="205" t="s">
        <v>891</v>
      </c>
    </row>
    <row r="5" spans="1:7" ht="14.25" customHeight="1" x14ac:dyDescent="0.25">
      <c r="A5" s="372"/>
      <c r="B5" s="204" t="s">
        <v>1339</v>
      </c>
      <c r="C5" s="205" t="s">
        <v>897</v>
      </c>
      <c r="D5" s="204" t="s">
        <v>1339</v>
      </c>
      <c r="E5" s="205" t="s">
        <v>1117</v>
      </c>
      <c r="F5" s="204" t="s">
        <v>1340</v>
      </c>
      <c r="G5" s="205" t="s">
        <v>947</v>
      </c>
    </row>
    <row r="6" spans="1:7" x14ac:dyDescent="0.25">
      <c r="A6" s="373" t="s">
        <v>18</v>
      </c>
      <c r="B6" s="62" t="s">
        <v>1341</v>
      </c>
      <c r="C6" s="206" t="s">
        <v>1005</v>
      </c>
      <c r="D6" s="62" t="s">
        <v>1341</v>
      </c>
      <c r="E6" s="206" t="s">
        <v>893</v>
      </c>
      <c r="F6" s="62" t="s">
        <v>878</v>
      </c>
      <c r="G6" s="206" t="s">
        <v>384</v>
      </c>
    </row>
    <row r="7" spans="1:7" x14ac:dyDescent="0.25">
      <c r="A7" s="373"/>
      <c r="B7" s="62" t="s">
        <v>1342</v>
      </c>
      <c r="C7" s="206" t="s">
        <v>1343</v>
      </c>
      <c r="D7" s="62" t="s">
        <v>1342</v>
      </c>
      <c r="E7" s="206" t="s">
        <v>1344</v>
      </c>
      <c r="F7" s="62" t="s">
        <v>1345</v>
      </c>
      <c r="G7" s="206" t="s">
        <v>971</v>
      </c>
    </row>
    <row r="8" spans="1:7" x14ac:dyDescent="0.25">
      <c r="A8" s="374" t="s">
        <v>19</v>
      </c>
      <c r="B8" s="172" t="s">
        <v>878</v>
      </c>
      <c r="C8" s="207" t="s">
        <v>929</v>
      </c>
      <c r="D8" s="172" t="s">
        <v>937</v>
      </c>
      <c r="E8" s="208" t="s">
        <v>1012</v>
      </c>
      <c r="F8" s="172" t="s">
        <v>878</v>
      </c>
      <c r="G8" s="207" t="s">
        <v>953</v>
      </c>
    </row>
    <row r="9" spans="1:7" x14ac:dyDescent="0.25">
      <c r="A9" s="374"/>
      <c r="B9" s="172" t="s">
        <v>922</v>
      </c>
      <c r="C9" s="207" t="s">
        <v>359</v>
      </c>
      <c r="D9" s="172" t="s">
        <v>1346</v>
      </c>
      <c r="E9" s="207" t="s">
        <v>879</v>
      </c>
      <c r="F9" s="172" t="s">
        <v>990</v>
      </c>
      <c r="G9" s="207" t="s">
        <v>1347</v>
      </c>
    </row>
    <row r="10" spans="1:7" x14ac:dyDescent="0.25">
      <c r="A10" s="374"/>
      <c r="B10" s="172" t="s">
        <v>1348</v>
      </c>
      <c r="C10" s="207" t="s">
        <v>920</v>
      </c>
      <c r="D10" s="172" t="s">
        <v>60</v>
      </c>
      <c r="E10" s="207" t="s">
        <v>60</v>
      </c>
      <c r="F10" s="172" t="s">
        <v>1349</v>
      </c>
      <c r="G10" s="207" t="s">
        <v>947</v>
      </c>
    </row>
    <row r="11" spans="1:7" x14ac:dyDescent="0.25">
      <c r="A11" s="374" t="s">
        <v>20</v>
      </c>
      <c r="B11" s="172" t="s">
        <v>60</v>
      </c>
      <c r="C11" s="207" t="s">
        <v>60</v>
      </c>
      <c r="D11" s="172" t="s">
        <v>60</v>
      </c>
      <c r="E11" s="207" t="s">
        <v>60</v>
      </c>
      <c r="F11" s="172" t="s">
        <v>937</v>
      </c>
      <c r="G11" s="207" t="s">
        <v>929</v>
      </c>
    </row>
    <row r="12" spans="1:7" x14ac:dyDescent="0.25">
      <c r="A12" s="374"/>
      <c r="B12" s="172" t="s">
        <v>60</v>
      </c>
      <c r="C12" s="207" t="s">
        <v>60</v>
      </c>
      <c r="D12" s="172" t="s">
        <v>60</v>
      </c>
      <c r="E12" s="172" t="s">
        <v>60</v>
      </c>
      <c r="F12" s="172" t="s">
        <v>1350</v>
      </c>
      <c r="G12" s="207" t="s">
        <v>954</v>
      </c>
    </row>
    <row r="13" spans="1:7" x14ac:dyDescent="0.25">
      <c r="A13" s="374"/>
      <c r="B13" s="172" t="s">
        <v>60</v>
      </c>
      <c r="C13" s="207" t="s">
        <v>60</v>
      </c>
      <c r="D13" s="172" t="s">
        <v>60</v>
      </c>
      <c r="E13" s="207" t="s">
        <v>60</v>
      </c>
      <c r="F13" s="172" t="s">
        <v>1351</v>
      </c>
      <c r="G13" s="207" t="s">
        <v>897</v>
      </c>
    </row>
    <row r="14" spans="1:7" x14ac:dyDescent="0.25">
      <c r="A14" s="209" t="s">
        <v>21</v>
      </c>
      <c r="B14" s="172" t="s">
        <v>60</v>
      </c>
      <c r="C14" s="207" t="s">
        <v>60</v>
      </c>
      <c r="D14" s="172" t="s">
        <v>60</v>
      </c>
      <c r="E14" s="207" t="s">
        <v>60</v>
      </c>
      <c r="F14" s="172" t="s">
        <v>1352</v>
      </c>
      <c r="G14" s="207" t="s">
        <v>956</v>
      </c>
    </row>
    <row r="15" spans="1:7" x14ac:dyDescent="0.25">
      <c r="A15" s="374" t="s">
        <v>22</v>
      </c>
      <c r="B15" s="172" t="s">
        <v>913</v>
      </c>
      <c r="C15" s="207" t="s">
        <v>897</v>
      </c>
      <c r="D15" s="172" t="s">
        <v>1353</v>
      </c>
      <c r="E15" s="207" t="s">
        <v>897</v>
      </c>
      <c r="F15" s="172" t="s">
        <v>913</v>
      </c>
      <c r="G15" s="207" t="s">
        <v>1117</v>
      </c>
    </row>
    <row r="16" spans="1:7" x14ac:dyDescent="0.25">
      <c r="A16" s="374"/>
      <c r="B16" s="172" t="s">
        <v>1354</v>
      </c>
      <c r="C16" s="207" t="s">
        <v>959</v>
      </c>
      <c r="D16" s="172" t="s">
        <v>1355</v>
      </c>
      <c r="E16" s="207" t="s">
        <v>886</v>
      </c>
      <c r="F16" s="172" t="s">
        <v>1354</v>
      </c>
      <c r="G16" s="207" t="s">
        <v>949</v>
      </c>
    </row>
    <row r="17" spans="1:7" x14ac:dyDescent="0.25">
      <c r="A17" s="374" t="s">
        <v>23</v>
      </c>
      <c r="B17" s="172" t="s">
        <v>894</v>
      </c>
      <c r="C17" s="207" t="s">
        <v>355</v>
      </c>
      <c r="D17" s="172" t="s">
        <v>1352</v>
      </c>
      <c r="E17" s="207" t="s">
        <v>987</v>
      </c>
      <c r="F17" s="172" t="s">
        <v>1352</v>
      </c>
      <c r="G17" s="207" t="s">
        <v>946</v>
      </c>
    </row>
    <row r="18" spans="1:7" x14ac:dyDescent="0.25">
      <c r="A18" s="374"/>
      <c r="B18" s="172" t="s">
        <v>1356</v>
      </c>
      <c r="C18" s="207" t="s">
        <v>893</v>
      </c>
      <c r="D18" s="172" t="s">
        <v>60</v>
      </c>
      <c r="E18" s="207" t="s">
        <v>60</v>
      </c>
      <c r="F18" s="172" t="s">
        <v>60</v>
      </c>
      <c r="G18" s="207" t="s">
        <v>60</v>
      </c>
    </row>
    <row r="19" spans="1:7" x14ac:dyDescent="0.25">
      <c r="A19" s="209" t="s">
        <v>24</v>
      </c>
      <c r="B19" s="172" t="s">
        <v>1352</v>
      </c>
      <c r="C19" s="207" t="s">
        <v>961</v>
      </c>
      <c r="D19" s="172" t="s">
        <v>1352</v>
      </c>
      <c r="E19" s="207" t="s">
        <v>886</v>
      </c>
      <c r="F19" s="172" t="s">
        <v>1352</v>
      </c>
      <c r="G19" s="207" t="s">
        <v>1357</v>
      </c>
    </row>
    <row r="20" spans="1:7" x14ac:dyDescent="0.25">
      <c r="A20" s="374" t="s">
        <v>25</v>
      </c>
      <c r="B20" s="172" t="s">
        <v>890</v>
      </c>
      <c r="C20" s="207" t="s">
        <v>987</v>
      </c>
      <c r="D20" s="172" t="s">
        <v>1030</v>
      </c>
      <c r="E20" s="207" t="s">
        <v>1005</v>
      </c>
      <c r="F20" s="172" t="s">
        <v>957</v>
      </c>
      <c r="G20" s="207" t="s">
        <v>983</v>
      </c>
    </row>
    <row r="21" spans="1:7" x14ac:dyDescent="0.25">
      <c r="A21" s="374"/>
      <c r="B21" s="172" t="s">
        <v>1358</v>
      </c>
      <c r="C21" s="207" t="s">
        <v>971</v>
      </c>
      <c r="D21" s="172" t="s">
        <v>1359</v>
      </c>
      <c r="E21" s="207" t="s">
        <v>1040</v>
      </c>
      <c r="F21" s="172" t="s">
        <v>1360</v>
      </c>
      <c r="G21" s="207" t="s">
        <v>1113</v>
      </c>
    </row>
    <row r="22" spans="1:7" x14ac:dyDescent="0.25">
      <c r="A22" s="374" t="s">
        <v>26</v>
      </c>
      <c r="B22" s="172" t="s">
        <v>957</v>
      </c>
      <c r="C22" s="207" t="s">
        <v>959</v>
      </c>
      <c r="D22" s="172" t="s">
        <v>957</v>
      </c>
      <c r="E22" s="207" t="s">
        <v>1361</v>
      </c>
      <c r="F22" s="172" t="s">
        <v>1352</v>
      </c>
      <c r="G22" s="207" t="s">
        <v>1021</v>
      </c>
    </row>
    <row r="23" spans="1:7" x14ac:dyDescent="0.25">
      <c r="A23" s="374"/>
      <c r="B23" s="172" t="s">
        <v>1362</v>
      </c>
      <c r="C23" s="208" t="s">
        <v>1363</v>
      </c>
      <c r="D23" s="172" t="s">
        <v>1362</v>
      </c>
      <c r="E23" s="207" t="s">
        <v>1364</v>
      </c>
      <c r="F23" s="172" t="s">
        <v>60</v>
      </c>
      <c r="G23" s="207" t="s">
        <v>60</v>
      </c>
    </row>
    <row r="24" spans="1:7" x14ac:dyDescent="0.25">
      <c r="A24" s="374"/>
      <c r="B24" s="172" t="s">
        <v>1359</v>
      </c>
      <c r="C24" s="207" t="s">
        <v>1094</v>
      </c>
      <c r="D24" s="172" t="s">
        <v>1359</v>
      </c>
      <c r="E24" s="207" t="s">
        <v>994</v>
      </c>
      <c r="F24" s="172" t="s">
        <v>60</v>
      </c>
      <c r="G24" s="207" t="s">
        <v>60</v>
      </c>
    </row>
    <row r="25" spans="1:7" ht="14.45" customHeight="1" x14ac:dyDescent="0.25">
      <c r="A25" s="375" t="s">
        <v>27</v>
      </c>
      <c r="B25" s="172" t="s">
        <v>881</v>
      </c>
      <c r="C25" s="207" t="s">
        <v>884</v>
      </c>
      <c r="D25" s="172" t="s">
        <v>881</v>
      </c>
      <c r="E25" s="207" t="s">
        <v>915</v>
      </c>
      <c r="F25" s="172" t="s">
        <v>1352</v>
      </c>
      <c r="G25" s="208" t="s">
        <v>946</v>
      </c>
    </row>
    <row r="26" spans="1:7" x14ac:dyDescent="0.25">
      <c r="A26" s="376"/>
      <c r="B26" s="172" t="s">
        <v>1365</v>
      </c>
      <c r="C26" s="207" t="s">
        <v>972</v>
      </c>
      <c r="D26" s="172" t="s">
        <v>1365</v>
      </c>
      <c r="E26" s="207" t="s">
        <v>1113</v>
      </c>
      <c r="F26" s="172" t="s">
        <v>60</v>
      </c>
      <c r="G26" s="207" t="s">
        <v>60</v>
      </c>
    </row>
    <row r="27" spans="1:7" x14ac:dyDescent="0.25">
      <c r="A27" s="374" t="s">
        <v>28</v>
      </c>
      <c r="B27" s="172" t="s">
        <v>1076</v>
      </c>
      <c r="C27" s="208" t="s">
        <v>1032</v>
      </c>
      <c r="D27" s="172" t="s">
        <v>937</v>
      </c>
      <c r="E27" s="207" t="s">
        <v>909</v>
      </c>
      <c r="F27" s="172" t="s">
        <v>1352</v>
      </c>
      <c r="G27" s="207" t="s">
        <v>1027</v>
      </c>
    </row>
    <row r="28" spans="1:7" x14ac:dyDescent="0.25">
      <c r="A28" s="374"/>
      <c r="B28" s="172" t="s">
        <v>1366</v>
      </c>
      <c r="C28" s="207" t="s">
        <v>903</v>
      </c>
      <c r="D28" s="172" t="s">
        <v>939</v>
      </c>
      <c r="E28" s="207" t="s">
        <v>1025</v>
      </c>
      <c r="F28" s="172" t="s">
        <v>60</v>
      </c>
      <c r="G28" s="207" t="s">
        <v>60</v>
      </c>
    </row>
    <row r="29" spans="1:7" x14ac:dyDescent="0.25">
      <c r="A29" s="374"/>
      <c r="B29" s="172" t="s">
        <v>999</v>
      </c>
      <c r="C29" s="207" t="s">
        <v>1367</v>
      </c>
      <c r="D29" s="172" t="s">
        <v>941</v>
      </c>
      <c r="E29" s="207" t="s">
        <v>336</v>
      </c>
      <c r="F29" s="172" t="s">
        <v>60</v>
      </c>
      <c r="G29" s="207" t="s">
        <v>60</v>
      </c>
    </row>
    <row r="30" spans="1:7" x14ac:dyDescent="0.25">
      <c r="A30" s="374"/>
      <c r="B30" s="172" t="s">
        <v>1351</v>
      </c>
      <c r="C30" s="207" t="s">
        <v>384</v>
      </c>
      <c r="D30" s="172" t="s">
        <v>1349</v>
      </c>
      <c r="E30" s="207" t="s">
        <v>348</v>
      </c>
      <c r="F30" s="172" t="s">
        <v>60</v>
      </c>
      <c r="G30" s="207" t="s">
        <v>60</v>
      </c>
    </row>
    <row r="31" spans="1:7" x14ac:dyDescent="0.25">
      <c r="A31" s="375" t="s">
        <v>29</v>
      </c>
      <c r="B31" s="172" t="s">
        <v>1010</v>
      </c>
      <c r="C31" s="207" t="s">
        <v>376</v>
      </c>
      <c r="D31" s="172" t="s">
        <v>1047</v>
      </c>
      <c r="E31" s="207" t="s">
        <v>972</v>
      </c>
      <c r="F31" s="172" t="s">
        <v>1101</v>
      </c>
      <c r="G31" s="208" t="s">
        <v>1095</v>
      </c>
    </row>
    <row r="32" spans="1:7" ht="13.9" customHeight="1" x14ac:dyDescent="0.25">
      <c r="A32" s="377"/>
      <c r="B32" s="172" t="s">
        <v>1111</v>
      </c>
      <c r="C32" s="207" t="s">
        <v>929</v>
      </c>
      <c r="D32" s="172" t="s">
        <v>1351</v>
      </c>
      <c r="E32" s="207" t="s">
        <v>1061</v>
      </c>
      <c r="F32" s="172" t="s">
        <v>919</v>
      </c>
      <c r="G32" s="207" t="s">
        <v>376</v>
      </c>
    </row>
    <row r="33" spans="1:7" ht="13.9" customHeight="1" x14ac:dyDescent="0.25">
      <c r="A33" s="377"/>
      <c r="B33" s="172" t="s">
        <v>1351</v>
      </c>
      <c r="C33" s="207" t="s">
        <v>886</v>
      </c>
      <c r="D33" s="172" t="s">
        <v>60</v>
      </c>
      <c r="E33" s="207" t="s">
        <v>60</v>
      </c>
      <c r="F33" s="172" t="s">
        <v>1368</v>
      </c>
      <c r="G33" s="207" t="s">
        <v>899</v>
      </c>
    </row>
    <row r="34" spans="1:7" ht="14.45" customHeight="1" x14ac:dyDescent="0.25">
      <c r="A34" s="376"/>
      <c r="B34" s="172" t="s">
        <v>60</v>
      </c>
      <c r="C34" s="207" t="s">
        <v>60</v>
      </c>
      <c r="D34" s="172" t="s">
        <v>60</v>
      </c>
      <c r="E34" s="207" t="s">
        <v>60</v>
      </c>
      <c r="F34" s="172" t="s">
        <v>1342</v>
      </c>
      <c r="G34" s="207" t="s">
        <v>1040</v>
      </c>
    </row>
    <row r="35" spans="1:7" x14ac:dyDescent="0.25">
      <c r="A35" s="370" t="s">
        <v>30</v>
      </c>
      <c r="B35" s="172" t="s">
        <v>881</v>
      </c>
      <c r="C35" s="208" t="s">
        <v>1024</v>
      </c>
      <c r="D35" s="172" t="s">
        <v>1030</v>
      </c>
      <c r="E35" s="207" t="s">
        <v>933</v>
      </c>
      <c r="F35" s="172" t="s">
        <v>881</v>
      </c>
      <c r="G35" s="207" t="s">
        <v>902</v>
      </c>
    </row>
    <row r="36" spans="1:7" x14ac:dyDescent="0.25">
      <c r="A36" s="370"/>
      <c r="B36" s="172" t="s">
        <v>1365</v>
      </c>
      <c r="C36" s="207" t="s">
        <v>1113</v>
      </c>
      <c r="D36" s="172" t="s">
        <v>1359</v>
      </c>
      <c r="E36" s="207" t="s">
        <v>1369</v>
      </c>
      <c r="F36" s="172" t="s">
        <v>1365</v>
      </c>
      <c r="G36" s="207" t="s">
        <v>1040</v>
      </c>
    </row>
    <row r="37" spans="1:7" x14ac:dyDescent="0.25">
      <c r="A37" s="374" t="s">
        <v>31</v>
      </c>
      <c r="B37" s="172" t="s">
        <v>1101</v>
      </c>
      <c r="C37" s="207" t="s">
        <v>384</v>
      </c>
      <c r="D37" s="172" t="s">
        <v>1352</v>
      </c>
      <c r="E37" s="207" t="s">
        <v>884</v>
      </c>
      <c r="F37" s="172" t="s">
        <v>1101</v>
      </c>
      <c r="G37" s="207" t="s">
        <v>344</v>
      </c>
    </row>
    <row r="38" spans="1:7" x14ac:dyDescent="0.25">
      <c r="A38" s="374"/>
      <c r="B38" s="172" t="s">
        <v>1370</v>
      </c>
      <c r="C38" s="207" t="s">
        <v>953</v>
      </c>
      <c r="D38" s="172" t="s">
        <v>60</v>
      </c>
      <c r="E38" s="207" t="s">
        <v>60</v>
      </c>
      <c r="F38" s="172" t="s">
        <v>1370</v>
      </c>
      <c r="G38" s="207" t="s">
        <v>1117</v>
      </c>
    </row>
    <row r="39" spans="1:7" x14ac:dyDescent="0.25">
      <c r="A39" s="374" t="s">
        <v>32</v>
      </c>
      <c r="B39" s="172" t="s">
        <v>1101</v>
      </c>
      <c r="C39" s="207" t="s">
        <v>903</v>
      </c>
      <c r="D39" s="172" t="s">
        <v>1101</v>
      </c>
      <c r="E39" s="207" t="s">
        <v>1059</v>
      </c>
      <c r="F39" s="172" t="s">
        <v>1013</v>
      </c>
      <c r="G39" s="207" t="s">
        <v>1059</v>
      </c>
    </row>
    <row r="40" spans="1:7" x14ac:dyDescent="0.25">
      <c r="A40" s="374"/>
      <c r="B40" s="172" t="s">
        <v>1370</v>
      </c>
      <c r="C40" s="207" t="s">
        <v>971</v>
      </c>
      <c r="D40" s="172" t="s">
        <v>1370</v>
      </c>
      <c r="E40" s="207" t="s">
        <v>985</v>
      </c>
      <c r="F40" s="172" t="s">
        <v>1371</v>
      </c>
      <c r="G40" s="207" t="s">
        <v>972</v>
      </c>
    </row>
    <row r="41" spans="1:7" x14ac:dyDescent="0.25">
      <c r="A41" s="374" t="s">
        <v>33</v>
      </c>
      <c r="B41" s="172" t="s">
        <v>890</v>
      </c>
      <c r="C41" s="207" t="s">
        <v>971</v>
      </c>
      <c r="D41" s="172" t="s">
        <v>878</v>
      </c>
      <c r="E41" s="207" t="s">
        <v>956</v>
      </c>
      <c r="F41" s="172" t="s">
        <v>1352</v>
      </c>
      <c r="G41" s="207" t="s">
        <v>915</v>
      </c>
    </row>
    <row r="42" spans="1:7" x14ac:dyDescent="0.25">
      <c r="A42" s="374"/>
      <c r="B42" s="172" t="s">
        <v>1358</v>
      </c>
      <c r="C42" s="207" t="s">
        <v>281</v>
      </c>
      <c r="D42" s="172" t="s">
        <v>1345</v>
      </c>
      <c r="E42" s="207" t="s">
        <v>344</v>
      </c>
      <c r="F42" s="172" t="s">
        <v>60</v>
      </c>
      <c r="G42" s="207" t="s">
        <v>60</v>
      </c>
    </row>
    <row r="43" spans="1:7" x14ac:dyDescent="0.25">
      <c r="A43" s="374" t="s">
        <v>34</v>
      </c>
      <c r="B43" s="172" t="s">
        <v>60</v>
      </c>
      <c r="C43" s="207" t="s">
        <v>60</v>
      </c>
      <c r="D43" s="172" t="s">
        <v>60</v>
      </c>
      <c r="E43" s="207" t="s">
        <v>60</v>
      </c>
      <c r="F43" s="172" t="s">
        <v>1101</v>
      </c>
      <c r="G43" s="207" t="s">
        <v>884</v>
      </c>
    </row>
    <row r="44" spans="1:7" x14ac:dyDescent="0.25">
      <c r="A44" s="374"/>
      <c r="B44" s="172" t="s">
        <v>60</v>
      </c>
      <c r="C44" s="207" t="s">
        <v>60</v>
      </c>
      <c r="D44" s="172" t="s">
        <v>60</v>
      </c>
      <c r="E44" s="207" t="s">
        <v>60</v>
      </c>
      <c r="F44" s="172" t="s">
        <v>1372</v>
      </c>
      <c r="G44" s="207" t="s">
        <v>438</v>
      </c>
    </row>
    <row r="45" spans="1:7" x14ac:dyDescent="0.25">
      <c r="A45" s="374"/>
      <c r="B45" s="172" t="s">
        <v>60</v>
      </c>
      <c r="C45" s="207" t="s">
        <v>60</v>
      </c>
      <c r="D45" s="172" t="s">
        <v>60</v>
      </c>
      <c r="E45" s="207" t="s">
        <v>60</v>
      </c>
      <c r="F45" s="172" t="s">
        <v>1083</v>
      </c>
      <c r="G45" s="207" t="s">
        <v>1093</v>
      </c>
    </row>
    <row r="46" spans="1:7" x14ac:dyDescent="0.25">
      <c r="A46" s="374"/>
      <c r="B46" s="172" t="s">
        <v>60</v>
      </c>
      <c r="C46" s="207" t="s">
        <v>60</v>
      </c>
      <c r="D46" s="172" t="s">
        <v>60</v>
      </c>
      <c r="E46" s="207" t="s">
        <v>60</v>
      </c>
      <c r="F46" s="172" t="s">
        <v>1373</v>
      </c>
      <c r="G46" s="207" t="s">
        <v>899</v>
      </c>
    </row>
    <row r="47" spans="1:7" x14ac:dyDescent="0.25">
      <c r="A47" s="375" t="s">
        <v>35</v>
      </c>
      <c r="B47" s="172" t="s">
        <v>1101</v>
      </c>
      <c r="C47" s="208" t="s">
        <v>946</v>
      </c>
      <c r="D47" s="172" t="s">
        <v>1004</v>
      </c>
      <c r="E47" s="207" t="s">
        <v>953</v>
      </c>
      <c r="F47" s="172" t="s">
        <v>890</v>
      </c>
      <c r="G47" s="207" t="s">
        <v>891</v>
      </c>
    </row>
    <row r="48" spans="1:7" ht="13.9" customHeight="1" x14ac:dyDescent="0.25">
      <c r="A48" s="377"/>
      <c r="B48" s="172" t="s">
        <v>1370</v>
      </c>
      <c r="C48" s="207" t="s">
        <v>1374</v>
      </c>
      <c r="D48" s="172" t="s">
        <v>1375</v>
      </c>
      <c r="E48" s="207" t="s">
        <v>902</v>
      </c>
      <c r="F48" s="172" t="s">
        <v>999</v>
      </c>
      <c r="G48" s="208" t="s">
        <v>960</v>
      </c>
    </row>
    <row r="49" spans="1:7" ht="14.45" customHeight="1" x14ac:dyDescent="0.25">
      <c r="A49" s="376"/>
      <c r="B49" s="172" t="s">
        <v>60</v>
      </c>
      <c r="C49" s="207" t="s">
        <v>60</v>
      </c>
      <c r="D49" s="172" t="s">
        <v>60</v>
      </c>
      <c r="E49" s="207" t="s">
        <v>60</v>
      </c>
      <c r="F49" s="172" t="s">
        <v>1351</v>
      </c>
      <c r="G49" s="208" t="s">
        <v>946</v>
      </c>
    </row>
    <row r="50" spans="1:7" x14ac:dyDescent="0.25">
      <c r="A50" s="374" t="s">
        <v>36</v>
      </c>
      <c r="B50" s="172" t="s">
        <v>60</v>
      </c>
      <c r="C50" s="207" t="s">
        <v>60</v>
      </c>
      <c r="D50" s="172" t="s">
        <v>1076</v>
      </c>
      <c r="E50" s="207" t="s">
        <v>1020</v>
      </c>
      <c r="F50" s="172" t="s">
        <v>60</v>
      </c>
      <c r="G50" s="207" t="s">
        <v>60</v>
      </c>
    </row>
    <row r="51" spans="1:7" x14ac:dyDescent="0.25">
      <c r="A51" s="374"/>
      <c r="B51" s="172" t="s">
        <v>60</v>
      </c>
      <c r="C51" s="207" t="s">
        <v>60</v>
      </c>
      <c r="D51" s="172" t="s">
        <v>1376</v>
      </c>
      <c r="E51" s="207" t="s">
        <v>959</v>
      </c>
      <c r="F51" s="172" t="s">
        <v>60</v>
      </c>
      <c r="G51" s="207" t="s">
        <v>60</v>
      </c>
    </row>
    <row r="52" spans="1:7" x14ac:dyDescent="0.25">
      <c r="A52" s="374"/>
      <c r="B52" s="172" t="s">
        <v>60</v>
      </c>
      <c r="C52" s="207" t="s">
        <v>60</v>
      </c>
      <c r="D52" s="172" t="s">
        <v>1359</v>
      </c>
      <c r="E52" s="207" t="s">
        <v>953</v>
      </c>
      <c r="F52" s="172" t="s">
        <v>60</v>
      </c>
      <c r="G52" s="207" t="s">
        <v>60</v>
      </c>
    </row>
    <row r="53" spans="1:7" x14ac:dyDescent="0.25">
      <c r="A53" s="374" t="s">
        <v>37</v>
      </c>
      <c r="B53" s="172" t="s">
        <v>1010</v>
      </c>
      <c r="C53" s="207" t="s">
        <v>1377</v>
      </c>
      <c r="D53" s="172" t="s">
        <v>881</v>
      </c>
      <c r="E53" s="207" t="s">
        <v>1361</v>
      </c>
      <c r="F53" s="172" t="s">
        <v>1010</v>
      </c>
      <c r="G53" s="207" t="s">
        <v>1378</v>
      </c>
    </row>
    <row r="54" spans="1:7" x14ac:dyDescent="0.25">
      <c r="A54" s="374"/>
      <c r="B54" s="172" t="s">
        <v>1379</v>
      </c>
      <c r="C54" s="207" t="s">
        <v>972</v>
      </c>
      <c r="D54" s="172" t="s">
        <v>1365</v>
      </c>
      <c r="E54" s="207" t="s">
        <v>1123</v>
      </c>
      <c r="F54" s="172" t="s">
        <v>1379</v>
      </c>
      <c r="G54" s="208" t="s">
        <v>1012</v>
      </c>
    </row>
    <row r="55" spans="1:7" x14ac:dyDescent="0.25">
      <c r="A55" s="209" t="s">
        <v>38</v>
      </c>
      <c r="B55" s="172" t="s">
        <v>60</v>
      </c>
      <c r="C55" s="207" t="s">
        <v>60</v>
      </c>
      <c r="D55" s="172" t="s">
        <v>1352</v>
      </c>
      <c r="E55" s="207" t="s">
        <v>953</v>
      </c>
      <c r="F55" s="172" t="s">
        <v>60</v>
      </c>
      <c r="G55" s="207" t="s">
        <v>60</v>
      </c>
    </row>
    <row r="56" spans="1:7" x14ac:dyDescent="0.25">
      <c r="A56" s="209" t="s">
        <v>39</v>
      </c>
      <c r="B56" s="172" t="s">
        <v>1352</v>
      </c>
      <c r="C56" s="207" t="s">
        <v>987</v>
      </c>
      <c r="D56" s="172" t="s">
        <v>1352</v>
      </c>
      <c r="E56" s="207" t="s">
        <v>324</v>
      </c>
      <c r="F56" s="172" t="s">
        <v>1352</v>
      </c>
      <c r="G56" s="207" t="s">
        <v>938</v>
      </c>
    </row>
    <row r="57" spans="1:7" x14ac:dyDescent="0.25">
      <c r="A57" s="374" t="s">
        <v>40</v>
      </c>
      <c r="B57" s="172" t="s">
        <v>60</v>
      </c>
      <c r="C57" s="207" t="s">
        <v>60</v>
      </c>
      <c r="D57" s="172" t="s">
        <v>60</v>
      </c>
      <c r="E57" s="207" t="s">
        <v>60</v>
      </c>
      <c r="F57" s="172" t="s">
        <v>967</v>
      </c>
      <c r="G57" s="207" t="s">
        <v>888</v>
      </c>
    </row>
    <row r="58" spans="1:7" x14ac:dyDescent="0.25">
      <c r="A58" s="374"/>
      <c r="B58" s="172" t="s">
        <v>60</v>
      </c>
      <c r="C58" s="172" t="s">
        <v>60</v>
      </c>
      <c r="D58" s="172" t="s">
        <v>60</v>
      </c>
      <c r="E58" s="207" t="s">
        <v>60</v>
      </c>
      <c r="F58" s="172" t="s">
        <v>1380</v>
      </c>
      <c r="G58" s="207" t="s">
        <v>936</v>
      </c>
    </row>
    <row r="59" spans="1:7" x14ac:dyDescent="0.25">
      <c r="A59" s="43" t="s">
        <v>61</v>
      </c>
    </row>
    <row r="60" spans="1:7" x14ac:dyDescent="0.25">
      <c r="A60" s="44" t="s">
        <v>1125</v>
      </c>
      <c r="B60" s="210"/>
      <c r="C60" s="211"/>
      <c r="D60" s="210"/>
      <c r="E60" s="211"/>
      <c r="F60" s="212"/>
    </row>
    <row r="61" spans="1:7" x14ac:dyDescent="0.25">
      <c r="A61" s="44" t="s">
        <v>63</v>
      </c>
      <c r="B61" s="210"/>
      <c r="C61" s="211"/>
      <c r="D61" s="210"/>
      <c r="E61" s="211"/>
      <c r="F61" s="212"/>
    </row>
    <row r="62" spans="1:7" x14ac:dyDescent="0.25">
      <c r="A62" s="213" t="s">
        <v>1158</v>
      </c>
    </row>
    <row r="63" spans="1:7" x14ac:dyDescent="0.25">
      <c r="A63" s="214" t="s">
        <v>1381</v>
      </c>
    </row>
    <row r="64" spans="1:7" s="143" customFormat="1" x14ac:dyDescent="0.25">
      <c r="A64" s="43" t="s">
        <v>1382</v>
      </c>
      <c r="C64" s="200"/>
      <c r="E64" s="200"/>
      <c r="G64" s="200"/>
    </row>
    <row r="65" spans="1:7" s="143" customFormat="1" x14ac:dyDescent="0.25">
      <c r="A65" s="45" t="s">
        <v>1383</v>
      </c>
      <c r="C65" s="200"/>
      <c r="E65" s="200"/>
      <c r="G65" s="200"/>
    </row>
    <row r="66" spans="1:7" x14ac:dyDescent="0.25">
      <c r="A66" s="43" t="s">
        <v>68</v>
      </c>
    </row>
    <row r="67" spans="1:7" x14ac:dyDescent="0.25">
      <c r="A67" s="43" t="s">
        <v>1144</v>
      </c>
    </row>
  </sheetData>
  <mergeCells count="20">
    <mergeCell ref="A53:A54"/>
    <mergeCell ref="A57:A58"/>
    <mergeCell ref="A37:A38"/>
    <mergeCell ref="A39:A40"/>
    <mergeCell ref="A41:A42"/>
    <mergeCell ref="A43:A46"/>
    <mergeCell ref="A47:A49"/>
    <mergeCell ref="A50:A52"/>
    <mergeCell ref="A35:A36"/>
    <mergeCell ref="A4:A5"/>
    <mergeCell ref="A6:A7"/>
    <mergeCell ref="A8:A10"/>
    <mergeCell ref="A11:A13"/>
    <mergeCell ref="A15:A16"/>
    <mergeCell ref="A17:A18"/>
    <mergeCell ref="A20:A21"/>
    <mergeCell ref="A22:A24"/>
    <mergeCell ref="A25:A26"/>
    <mergeCell ref="A27:A30"/>
    <mergeCell ref="A31:A34"/>
  </mergeCells>
  <dataValidations count="1">
    <dataValidation type="list" allowBlank="1" showInputMessage="1" showErrorMessage="1" sqref="F60:F61" xr:uid="{6691F90C-0767-4758-9E1B-79E4C864C5EC}">
      <formula1>"↓,↑"</formula1>
    </dataValidation>
  </dataValidations>
  <pageMargins left="0.7" right="0.7" top="0.75" bottom="0.75" header="0.3" footer="0.3"/>
  <pageSetup orientation="portrait" r:id="rId1"/>
  <ignoredErrors>
    <ignoredError sqref="C9:G5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6FC2-3853-412D-BE75-17CD377E8906}">
  <sheetPr codeName="Sheet3"/>
  <dimension ref="A1:G76"/>
  <sheetViews>
    <sheetView topLeftCell="A51" workbookViewId="0"/>
  </sheetViews>
  <sheetFormatPr defaultColWidth="9.140625" defaultRowHeight="15" x14ac:dyDescent="0.25"/>
  <cols>
    <col min="1" max="1" width="50.42578125" customWidth="1"/>
    <col min="2" max="2" width="12.7109375" customWidth="1"/>
    <col min="3" max="3" width="14.28515625" customWidth="1"/>
    <col min="4" max="4" width="11" customWidth="1"/>
    <col min="5" max="5" width="13.5703125" customWidth="1"/>
    <col min="6" max="6" width="10.7109375" customWidth="1"/>
    <col min="7" max="7" width="12.42578125" customWidth="1"/>
  </cols>
  <sheetData>
    <row r="1" spans="1:7" ht="15.75" x14ac:dyDescent="0.25">
      <c r="A1" s="190" t="s">
        <v>1384</v>
      </c>
      <c r="B1" s="190"/>
      <c r="C1" s="191"/>
      <c r="D1" s="191"/>
      <c r="E1" s="191"/>
      <c r="F1" s="191"/>
      <c r="G1" s="191"/>
    </row>
    <row r="2" spans="1:7" ht="15.75" x14ac:dyDescent="0.25">
      <c r="A2" s="190"/>
      <c r="B2" s="190"/>
      <c r="C2" s="191"/>
      <c r="D2" s="191"/>
      <c r="E2" s="191"/>
      <c r="F2" s="191"/>
      <c r="G2" s="191"/>
    </row>
    <row r="3" spans="1:7" ht="78.75" x14ac:dyDescent="0.25">
      <c r="A3" s="192" t="s">
        <v>5</v>
      </c>
      <c r="B3" s="193" t="s">
        <v>1385</v>
      </c>
      <c r="C3" s="193" t="s">
        <v>1386</v>
      </c>
      <c r="D3" s="193" t="s">
        <v>1387</v>
      </c>
      <c r="E3" s="193" t="s">
        <v>1388</v>
      </c>
      <c r="F3" s="193" t="s">
        <v>1389</v>
      </c>
      <c r="G3" s="193" t="s">
        <v>1390</v>
      </c>
    </row>
    <row r="4" spans="1:7" ht="15.75" x14ac:dyDescent="0.25">
      <c r="A4" s="194" t="s">
        <v>17</v>
      </c>
      <c r="B4" s="195">
        <v>67.3</v>
      </c>
      <c r="C4" s="195" t="s">
        <v>1391</v>
      </c>
      <c r="D4" s="195">
        <v>64.900000000000006</v>
      </c>
      <c r="E4" s="195" t="s">
        <v>1392</v>
      </c>
      <c r="F4" s="195">
        <v>69.7</v>
      </c>
      <c r="G4" s="195" t="s">
        <v>1393</v>
      </c>
    </row>
    <row r="5" spans="1:7" ht="15.75" x14ac:dyDescent="0.25">
      <c r="A5" s="196" t="s">
        <v>1394</v>
      </c>
      <c r="B5" s="197">
        <v>26.8</v>
      </c>
      <c r="C5" s="197" t="s">
        <v>1395</v>
      </c>
      <c r="D5" s="197">
        <v>26</v>
      </c>
      <c r="E5" s="197" t="s">
        <v>1396</v>
      </c>
      <c r="F5" s="197">
        <v>27.9</v>
      </c>
      <c r="G5" s="197" t="s">
        <v>1397</v>
      </c>
    </row>
    <row r="6" spans="1:7" ht="15.75" x14ac:dyDescent="0.25">
      <c r="A6" s="196" t="s">
        <v>127</v>
      </c>
      <c r="B6" s="197">
        <v>6.3</v>
      </c>
      <c r="C6" s="197" t="s">
        <v>1398</v>
      </c>
      <c r="D6" s="197">
        <v>6.3</v>
      </c>
      <c r="E6" s="197" t="s">
        <v>1399</v>
      </c>
      <c r="F6" s="197">
        <v>6.3</v>
      </c>
      <c r="G6" s="197" t="s">
        <v>1400</v>
      </c>
    </row>
    <row r="7" spans="1:7" ht="15.75" x14ac:dyDescent="0.25">
      <c r="A7" s="196" t="s">
        <v>137</v>
      </c>
      <c r="B7" s="197">
        <v>58.4</v>
      </c>
      <c r="C7" s="197" t="s">
        <v>1401</v>
      </c>
      <c r="D7" s="197">
        <v>56.6</v>
      </c>
      <c r="E7" s="197" t="s">
        <v>1402</v>
      </c>
      <c r="F7" s="197">
        <v>60.7</v>
      </c>
      <c r="G7" s="197" t="s">
        <v>1403</v>
      </c>
    </row>
    <row r="8" spans="1:7" ht="15.75" x14ac:dyDescent="0.25">
      <c r="A8" s="196" t="s">
        <v>1404</v>
      </c>
      <c r="B8" s="197">
        <v>85.9</v>
      </c>
      <c r="C8" s="197" t="s">
        <v>1405</v>
      </c>
      <c r="D8" s="197">
        <v>82.6</v>
      </c>
      <c r="E8" s="197" t="s">
        <v>1406</v>
      </c>
      <c r="F8" s="197">
        <v>88.1</v>
      </c>
      <c r="G8" s="197" t="s">
        <v>1407</v>
      </c>
    </row>
    <row r="9" spans="1:7" ht="15.75" x14ac:dyDescent="0.25">
      <c r="A9" s="196" t="s">
        <v>157</v>
      </c>
      <c r="B9" s="197">
        <v>93.3</v>
      </c>
      <c r="C9" s="197" t="s">
        <v>1408</v>
      </c>
      <c r="D9" s="197">
        <v>86.7</v>
      </c>
      <c r="E9" s="197" t="s">
        <v>1409</v>
      </c>
      <c r="F9" s="197">
        <v>96</v>
      </c>
      <c r="G9" s="197" t="s">
        <v>1410</v>
      </c>
    </row>
    <row r="10" spans="1:7" ht="15.75" x14ac:dyDescent="0.25">
      <c r="A10" s="196" t="s">
        <v>167</v>
      </c>
      <c r="B10" s="197">
        <v>91.6</v>
      </c>
      <c r="C10" s="197" t="s">
        <v>1411</v>
      </c>
      <c r="D10" s="197">
        <v>90.1</v>
      </c>
      <c r="E10" s="197" t="s">
        <v>1412</v>
      </c>
      <c r="F10" s="197">
        <v>93.1</v>
      </c>
      <c r="G10" s="197" t="s">
        <v>1413</v>
      </c>
    </row>
    <row r="11" spans="1:7" ht="15.75" x14ac:dyDescent="0.25">
      <c r="A11" s="196" t="s">
        <v>20</v>
      </c>
      <c r="B11" s="197">
        <v>89.6</v>
      </c>
      <c r="C11" s="197" t="s">
        <v>1414</v>
      </c>
      <c r="D11" s="197" t="s">
        <v>60</v>
      </c>
      <c r="E11" s="197" t="s">
        <v>60</v>
      </c>
      <c r="F11" s="197">
        <v>89.6</v>
      </c>
      <c r="G11" s="197" t="s">
        <v>1414</v>
      </c>
    </row>
    <row r="12" spans="1:7" ht="15.75" x14ac:dyDescent="0.25">
      <c r="A12" s="196" t="s">
        <v>21</v>
      </c>
      <c r="B12" s="197">
        <v>74.7</v>
      </c>
      <c r="C12" s="197" t="s">
        <v>1415</v>
      </c>
      <c r="D12" s="197" t="s">
        <v>60</v>
      </c>
      <c r="E12" s="197" t="s">
        <v>60</v>
      </c>
      <c r="F12" s="197">
        <v>74.7</v>
      </c>
      <c r="G12" s="197" t="s">
        <v>1415</v>
      </c>
    </row>
    <row r="13" spans="1:7" ht="15.75" x14ac:dyDescent="0.25">
      <c r="A13" s="196" t="s">
        <v>34</v>
      </c>
      <c r="B13" s="197">
        <v>49.4</v>
      </c>
      <c r="C13" s="197" t="s">
        <v>1416</v>
      </c>
      <c r="D13" s="197" t="s">
        <v>60</v>
      </c>
      <c r="E13" s="197" t="s">
        <v>60</v>
      </c>
      <c r="F13" s="197">
        <v>49.4</v>
      </c>
      <c r="G13" s="197" t="s">
        <v>1416</v>
      </c>
    </row>
    <row r="14" spans="1:7" ht="15.75" x14ac:dyDescent="0.25">
      <c r="A14" s="196" t="s">
        <v>36</v>
      </c>
      <c r="B14" s="197">
        <v>92.6</v>
      </c>
      <c r="C14" s="197" t="s">
        <v>1417</v>
      </c>
      <c r="D14" s="197">
        <v>92.6</v>
      </c>
      <c r="E14" s="197" t="s">
        <v>1417</v>
      </c>
      <c r="F14" s="197" t="s">
        <v>60</v>
      </c>
      <c r="G14" s="197" t="s">
        <v>60</v>
      </c>
    </row>
    <row r="15" spans="1:7" ht="15.75" x14ac:dyDescent="0.25">
      <c r="A15" s="196" t="s">
        <v>38</v>
      </c>
      <c r="B15" s="197">
        <v>95.9</v>
      </c>
      <c r="C15" s="197" t="s">
        <v>1418</v>
      </c>
      <c r="D15" s="197">
        <v>95.9</v>
      </c>
      <c r="E15" s="197" t="s">
        <v>1418</v>
      </c>
      <c r="F15" s="197" t="s">
        <v>60</v>
      </c>
      <c r="G15" s="197" t="s">
        <v>60</v>
      </c>
    </row>
    <row r="16" spans="1:7" ht="15.75" x14ac:dyDescent="0.25">
      <c r="A16" s="196" t="s">
        <v>40</v>
      </c>
      <c r="B16" s="197">
        <v>81.7</v>
      </c>
      <c r="C16" s="197" t="s">
        <v>1419</v>
      </c>
      <c r="D16" s="197" t="s">
        <v>60</v>
      </c>
      <c r="E16" s="197" t="s">
        <v>60</v>
      </c>
      <c r="F16" s="197">
        <v>81.7</v>
      </c>
      <c r="G16" s="197" t="s">
        <v>1419</v>
      </c>
    </row>
    <row r="17" spans="1:7" ht="15.75" x14ac:dyDescent="0.25">
      <c r="A17" s="196" t="s">
        <v>1420</v>
      </c>
      <c r="B17" s="197">
        <v>84.3</v>
      </c>
      <c r="C17" s="197" t="s">
        <v>1421</v>
      </c>
      <c r="D17" s="197" t="s">
        <v>60</v>
      </c>
      <c r="E17" s="197" t="s">
        <v>60</v>
      </c>
      <c r="F17" s="197">
        <v>84.3</v>
      </c>
      <c r="G17" s="197" t="s">
        <v>1421</v>
      </c>
    </row>
    <row r="18" spans="1:7" ht="15.75" x14ac:dyDescent="0.25">
      <c r="A18" s="196" t="s">
        <v>1422</v>
      </c>
      <c r="B18" s="197">
        <v>52.4</v>
      </c>
      <c r="C18" s="197" t="s">
        <v>1423</v>
      </c>
      <c r="D18" s="197" t="s">
        <v>60</v>
      </c>
      <c r="E18" s="197" t="s">
        <v>60</v>
      </c>
      <c r="F18" s="197">
        <v>52.4</v>
      </c>
      <c r="G18" s="197" t="s">
        <v>1423</v>
      </c>
    </row>
    <row r="19" spans="1:7" ht="15.75" x14ac:dyDescent="0.25">
      <c r="A19" s="196" t="s">
        <v>22</v>
      </c>
      <c r="B19" s="197">
        <v>65</v>
      </c>
      <c r="C19" s="197" t="s">
        <v>1424</v>
      </c>
      <c r="D19" s="197">
        <v>64.599999999999994</v>
      </c>
      <c r="E19" s="197" t="s">
        <v>1425</v>
      </c>
      <c r="F19" s="197">
        <v>65.5</v>
      </c>
      <c r="G19" s="197" t="s">
        <v>1426</v>
      </c>
    </row>
    <row r="20" spans="1:7" ht="15.75" x14ac:dyDescent="0.25">
      <c r="A20" s="196" t="s">
        <v>211</v>
      </c>
      <c r="B20" s="197">
        <v>64.3</v>
      </c>
      <c r="C20" s="197" t="s">
        <v>1427</v>
      </c>
      <c r="D20" s="197">
        <v>63.9</v>
      </c>
      <c r="E20" s="197" t="s">
        <v>1428</v>
      </c>
      <c r="F20" s="197">
        <v>64.7</v>
      </c>
      <c r="G20" s="197" t="s">
        <v>1429</v>
      </c>
    </row>
    <row r="21" spans="1:7" ht="15.75" x14ac:dyDescent="0.25">
      <c r="A21" s="198" t="s">
        <v>1430</v>
      </c>
      <c r="B21" s="197">
        <v>67.599999999999994</v>
      </c>
      <c r="C21" s="197" t="s">
        <v>1431</v>
      </c>
      <c r="D21" s="197">
        <v>67.8</v>
      </c>
      <c r="E21" s="197" t="s">
        <v>1432</v>
      </c>
      <c r="F21" s="197">
        <v>67.3</v>
      </c>
      <c r="G21" s="197" t="s">
        <v>1433</v>
      </c>
    </row>
    <row r="22" spans="1:7" ht="15.75" x14ac:dyDescent="0.25">
      <c r="A22" s="198" t="s">
        <v>1434</v>
      </c>
      <c r="B22" s="197">
        <v>65.599999999999994</v>
      </c>
      <c r="C22" s="197" t="s">
        <v>1435</v>
      </c>
      <c r="D22" s="197">
        <v>64.599999999999994</v>
      </c>
      <c r="E22" s="197" t="s">
        <v>1436</v>
      </c>
      <c r="F22" s="197">
        <v>66.599999999999994</v>
      </c>
      <c r="G22" s="197" t="s">
        <v>1437</v>
      </c>
    </row>
    <row r="23" spans="1:7" ht="15.75" x14ac:dyDescent="0.25">
      <c r="A23" s="196" t="s">
        <v>241</v>
      </c>
      <c r="B23" s="197">
        <v>65.8</v>
      </c>
      <c r="C23" s="197" t="s">
        <v>1438</v>
      </c>
      <c r="D23" s="197">
        <v>65.099999999999994</v>
      </c>
      <c r="E23" s="197" t="s">
        <v>1439</v>
      </c>
      <c r="F23" s="197">
        <v>66.900000000000006</v>
      </c>
      <c r="G23" s="197" t="s">
        <v>1440</v>
      </c>
    </row>
    <row r="24" spans="1:7" ht="15.75" x14ac:dyDescent="0.25">
      <c r="A24" s="196" t="s">
        <v>251</v>
      </c>
      <c r="B24" s="197">
        <v>59</v>
      </c>
      <c r="C24" s="197" t="s">
        <v>1441</v>
      </c>
      <c r="D24" s="197">
        <v>58.9</v>
      </c>
      <c r="E24" s="197" t="s">
        <v>1442</v>
      </c>
      <c r="F24" s="197">
        <v>59</v>
      </c>
      <c r="G24" s="197" t="s">
        <v>1443</v>
      </c>
    </row>
    <row r="25" spans="1:7" ht="15.75" x14ac:dyDescent="0.25">
      <c r="A25" s="196" t="s">
        <v>260</v>
      </c>
      <c r="B25" s="197">
        <v>67.900000000000006</v>
      </c>
      <c r="C25" s="197" t="s">
        <v>1444</v>
      </c>
      <c r="D25" s="197">
        <v>66.900000000000006</v>
      </c>
      <c r="E25" s="197" t="s">
        <v>1445</v>
      </c>
      <c r="F25" s="197">
        <v>69.599999999999994</v>
      </c>
      <c r="G25" s="197" t="s">
        <v>1446</v>
      </c>
    </row>
    <row r="26" spans="1:7" ht="15.75" x14ac:dyDescent="0.25">
      <c r="A26" s="196" t="s">
        <v>23</v>
      </c>
      <c r="B26" s="197">
        <v>19.399999999999999</v>
      </c>
      <c r="C26" s="197" t="s">
        <v>1447</v>
      </c>
      <c r="D26" s="197">
        <v>19.899999999999999</v>
      </c>
      <c r="E26" s="197" t="s">
        <v>1448</v>
      </c>
      <c r="F26" s="197">
        <v>17.899999999999999</v>
      </c>
      <c r="G26" s="197" t="s">
        <v>1449</v>
      </c>
    </row>
    <row r="27" spans="1:7" ht="15.75" x14ac:dyDescent="0.25">
      <c r="A27" s="196" t="s">
        <v>1450</v>
      </c>
      <c r="B27" s="197">
        <v>21.6</v>
      </c>
      <c r="C27" s="197" t="s">
        <v>1451</v>
      </c>
      <c r="D27" s="197">
        <v>22.2</v>
      </c>
      <c r="E27" s="197" t="s">
        <v>1452</v>
      </c>
      <c r="F27" s="197">
        <v>17.5</v>
      </c>
      <c r="G27" s="197" t="s">
        <v>1453</v>
      </c>
    </row>
    <row r="28" spans="1:7" ht="15.75" x14ac:dyDescent="0.25">
      <c r="A28" s="196" t="s">
        <v>1454</v>
      </c>
      <c r="B28" s="197">
        <v>16.899999999999999</v>
      </c>
      <c r="C28" s="197" t="s">
        <v>1455</v>
      </c>
      <c r="D28" s="197">
        <v>15.5</v>
      </c>
      <c r="E28" s="197" t="s">
        <v>1456</v>
      </c>
      <c r="F28" s="197">
        <v>18.7</v>
      </c>
      <c r="G28" s="197" t="s">
        <v>1457</v>
      </c>
    </row>
    <row r="29" spans="1:7" ht="15.75" x14ac:dyDescent="0.25">
      <c r="A29" s="196" t="s">
        <v>28</v>
      </c>
      <c r="B29" s="197">
        <v>23</v>
      </c>
      <c r="C29" s="197" t="s">
        <v>1458</v>
      </c>
      <c r="D29" s="197">
        <v>23.7</v>
      </c>
      <c r="E29" s="197" t="s">
        <v>1459</v>
      </c>
      <c r="F29" s="197">
        <v>21.6</v>
      </c>
      <c r="G29" s="197" t="s">
        <v>1460</v>
      </c>
    </row>
    <row r="30" spans="1:7" ht="15.75" x14ac:dyDescent="0.25">
      <c r="A30" s="196" t="s">
        <v>35</v>
      </c>
      <c r="B30" s="197">
        <v>15.1</v>
      </c>
      <c r="C30" s="197" t="s">
        <v>1461</v>
      </c>
      <c r="D30" s="197">
        <v>14.5</v>
      </c>
      <c r="E30" s="197" t="s">
        <v>1462</v>
      </c>
      <c r="F30" s="197">
        <v>15.9</v>
      </c>
      <c r="G30" s="197" t="s">
        <v>1463</v>
      </c>
    </row>
    <row r="31" spans="1:7" ht="15.75" x14ac:dyDescent="0.25">
      <c r="A31" s="196" t="s">
        <v>37</v>
      </c>
      <c r="B31" s="197">
        <v>33.6</v>
      </c>
      <c r="C31" s="197" t="s">
        <v>1464</v>
      </c>
      <c r="D31" s="197">
        <v>31.4</v>
      </c>
      <c r="E31" s="197" t="s">
        <v>1465</v>
      </c>
      <c r="F31" s="197">
        <v>37.6</v>
      </c>
      <c r="G31" s="197" t="s">
        <v>1466</v>
      </c>
    </row>
    <row r="32" spans="1:7" ht="15.75" x14ac:dyDescent="0.25">
      <c r="A32" s="196" t="s">
        <v>26</v>
      </c>
      <c r="B32" s="197">
        <v>61.8</v>
      </c>
      <c r="C32" s="197" t="s">
        <v>1467</v>
      </c>
      <c r="D32" s="197">
        <v>62.1</v>
      </c>
      <c r="E32" s="197" t="s">
        <v>1468</v>
      </c>
      <c r="F32" s="197">
        <v>60.2</v>
      </c>
      <c r="G32" s="197" t="s">
        <v>1469</v>
      </c>
    </row>
    <row r="33" spans="1:7" ht="15.75" x14ac:dyDescent="0.25">
      <c r="A33" s="196" t="s">
        <v>33</v>
      </c>
      <c r="B33" s="197">
        <v>64.7</v>
      </c>
      <c r="C33" s="197" t="s">
        <v>1470</v>
      </c>
      <c r="D33" s="197">
        <v>63.7</v>
      </c>
      <c r="E33" s="197" t="s">
        <v>1471</v>
      </c>
      <c r="F33" s="197">
        <v>67.2</v>
      </c>
      <c r="G33" s="197" t="s">
        <v>1472</v>
      </c>
    </row>
    <row r="34" spans="1:7" ht="15.75" x14ac:dyDescent="0.25">
      <c r="A34" s="196" t="s">
        <v>342</v>
      </c>
      <c r="B34" s="197">
        <v>30.6</v>
      </c>
      <c r="C34" s="197" t="s">
        <v>1473</v>
      </c>
      <c r="D34" s="197">
        <v>31.9</v>
      </c>
      <c r="E34" s="197" t="s">
        <v>1474</v>
      </c>
      <c r="F34" s="197">
        <v>25.7</v>
      </c>
      <c r="G34" s="197" t="s">
        <v>1475</v>
      </c>
    </row>
    <row r="35" spans="1:7" ht="15.75" x14ac:dyDescent="0.25">
      <c r="A35" s="196" t="s">
        <v>334</v>
      </c>
      <c r="B35" s="197">
        <v>66.5</v>
      </c>
      <c r="C35" s="197" t="s">
        <v>1476</v>
      </c>
      <c r="D35" s="197">
        <v>64.099999999999994</v>
      </c>
      <c r="E35" s="197" t="s">
        <v>1477</v>
      </c>
      <c r="F35" s="197">
        <v>70.599999999999994</v>
      </c>
      <c r="G35" s="197" t="s">
        <v>1478</v>
      </c>
    </row>
    <row r="36" spans="1:7" ht="15.75" x14ac:dyDescent="0.25">
      <c r="A36" s="196" t="s">
        <v>350</v>
      </c>
      <c r="B36" s="197">
        <v>69.099999999999994</v>
      </c>
      <c r="C36" s="197" t="s">
        <v>1479</v>
      </c>
      <c r="D36" s="197">
        <v>67.7</v>
      </c>
      <c r="E36" s="197" t="s">
        <v>1480</v>
      </c>
      <c r="F36" s="197">
        <v>72.3</v>
      </c>
      <c r="G36" s="197" t="s">
        <v>1481</v>
      </c>
    </row>
    <row r="37" spans="1:7" ht="15.75" x14ac:dyDescent="0.25">
      <c r="A37" s="196" t="s">
        <v>357</v>
      </c>
      <c r="B37" s="197">
        <v>66.099999999999994</v>
      </c>
      <c r="C37" s="197" t="s">
        <v>1482</v>
      </c>
      <c r="D37" s="197">
        <v>67</v>
      </c>
      <c r="E37" s="197" t="s">
        <v>1483</v>
      </c>
      <c r="F37" s="197">
        <v>62.7</v>
      </c>
      <c r="G37" s="197" t="s">
        <v>1484</v>
      </c>
    </row>
    <row r="38" spans="1:7" ht="15.75" x14ac:dyDescent="0.25">
      <c r="A38" s="196" t="s">
        <v>39</v>
      </c>
      <c r="B38" s="197">
        <v>97.9</v>
      </c>
      <c r="C38" s="197" t="s">
        <v>1485</v>
      </c>
      <c r="D38" s="197">
        <v>95.9</v>
      </c>
      <c r="E38" s="197" t="s">
        <v>1486</v>
      </c>
      <c r="F38" s="197">
        <v>98.6</v>
      </c>
      <c r="G38" s="197" t="s">
        <v>1487</v>
      </c>
    </row>
    <row r="39" spans="1:7" ht="15.75" x14ac:dyDescent="0.25">
      <c r="A39" s="196" t="s">
        <v>1488</v>
      </c>
      <c r="B39" s="197">
        <v>22.1</v>
      </c>
      <c r="C39" s="197" t="s">
        <v>1489</v>
      </c>
      <c r="D39" s="197">
        <v>11.8</v>
      </c>
      <c r="E39" s="197" t="s">
        <v>1490</v>
      </c>
      <c r="F39" s="197" t="s">
        <v>1491</v>
      </c>
      <c r="G39" s="197" t="s">
        <v>1491</v>
      </c>
    </row>
    <row r="40" spans="1:7" ht="15.75" x14ac:dyDescent="0.25">
      <c r="A40" s="196" t="s">
        <v>1492</v>
      </c>
      <c r="B40" s="197">
        <v>96.9</v>
      </c>
      <c r="C40" s="197" t="s">
        <v>1493</v>
      </c>
      <c r="D40" s="197">
        <v>94.7</v>
      </c>
      <c r="E40" s="197" t="s">
        <v>1494</v>
      </c>
      <c r="F40" s="197">
        <v>97.2</v>
      </c>
      <c r="G40" s="197" t="s">
        <v>1495</v>
      </c>
    </row>
    <row r="41" spans="1:7" ht="15.75" x14ac:dyDescent="0.25">
      <c r="A41" s="196" t="s">
        <v>1496</v>
      </c>
      <c r="B41" s="197">
        <v>83.7</v>
      </c>
      <c r="C41" s="197" t="s">
        <v>1497</v>
      </c>
      <c r="D41" s="197">
        <v>70.400000000000006</v>
      </c>
      <c r="E41" s="197" t="s">
        <v>1498</v>
      </c>
      <c r="F41" s="197">
        <v>91.6</v>
      </c>
      <c r="G41" s="197" t="s">
        <v>1499</v>
      </c>
    </row>
    <row r="42" spans="1:7" ht="15.75" x14ac:dyDescent="0.25">
      <c r="A42" s="196" t="s">
        <v>1500</v>
      </c>
      <c r="B42" s="197">
        <v>99.7</v>
      </c>
      <c r="C42" s="197" t="s">
        <v>1501</v>
      </c>
      <c r="D42" s="197">
        <v>99</v>
      </c>
      <c r="E42" s="197" t="s">
        <v>1502</v>
      </c>
      <c r="F42" s="197">
        <v>99.8</v>
      </c>
      <c r="G42" s="197" t="s">
        <v>1503</v>
      </c>
    </row>
    <row r="43" spans="1:7" ht="15.75" x14ac:dyDescent="0.25">
      <c r="A43" s="196" t="s">
        <v>27</v>
      </c>
      <c r="B43" s="197">
        <v>62.4</v>
      </c>
      <c r="C43" s="197" t="s">
        <v>1504</v>
      </c>
      <c r="D43" s="197">
        <v>63.1</v>
      </c>
      <c r="E43" s="197" t="s">
        <v>1505</v>
      </c>
      <c r="F43" s="197">
        <v>61.3</v>
      </c>
      <c r="G43" s="197" t="s">
        <v>1506</v>
      </c>
    </row>
    <row r="44" spans="1:7" ht="15.75" x14ac:dyDescent="0.25">
      <c r="A44" s="198" t="s">
        <v>410</v>
      </c>
      <c r="B44" s="197">
        <v>73.8</v>
      </c>
      <c r="C44" s="197" t="s">
        <v>1507</v>
      </c>
      <c r="D44" s="197">
        <v>76</v>
      </c>
      <c r="E44" s="197" t="s">
        <v>1508</v>
      </c>
      <c r="F44" s="197">
        <v>71.099999999999994</v>
      </c>
      <c r="G44" s="197" t="s">
        <v>1509</v>
      </c>
    </row>
    <row r="45" spans="1:7" ht="15.75" x14ac:dyDescent="0.25">
      <c r="A45" s="198" t="s">
        <v>417</v>
      </c>
      <c r="B45" s="197">
        <v>21.2</v>
      </c>
      <c r="C45" s="197" t="s">
        <v>1510</v>
      </c>
      <c r="D45" s="197">
        <v>12.1</v>
      </c>
      <c r="E45" s="197" t="s">
        <v>1511</v>
      </c>
      <c r="F45" s="197">
        <v>33.4</v>
      </c>
      <c r="G45" s="197" t="s">
        <v>1512</v>
      </c>
    </row>
    <row r="46" spans="1:7" ht="15.75" x14ac:dyDescent="0.25">
      <c r="A46" s="198" t="s">
        <v>420</v>
      </c>
      <c r="B46" s="197">
        <v>26.9</v>
      </c>
      <c r="C46" s="197" t="s">
        <v>1513</v>
      </c>
      <c r="D46" s="197">
        <v>25.5</v>
      </c>
      <c r="E46" s="197" t="s">
        <v>1514</v>
      </c>
      <c r="F46" s="197">
        <v>28.4</v>
      </c>
      <c r="G46" s="197" t="s">
        <v>1515</v>
      </c>
    </row>
    <row r="47" spans="1:7" ht="15.75" x14ac:dyDescent="0.25">
      <c r="A47" s="198" t="s">
        <v>427</v>
      </c>
      <c r="B47" s="197">
        <v>89.9</v>
      </c>
      <c r="C47" s="197" t="s">
        <v>1516</v>
      </c>
      <c r="D47" s="197">
        <v>88.8</v>
      </c>
      <c r="E47" s="197" t="s">
        <v>1517</v>
      </c>
      <c r="F47" s="197">
        <v>91.8</v>
      </c>
      <c r="G47" s="197" t="s">
        <v>1518</v>
      </c>
    </row>
    <row r="48" spans="1:7" ht="15.75" x14ac:dyDescent="0.25">
      <c r="A48" s="198" t="s">
        <v>436</v>
      </c>
      <c r="B48" s="197">
        <v>64.2</v>
      </c>
      <c r="C48" s="197" t="s">
        <v>1519</v>
      </c>
      <c r="D48" s="197">
        <v>60.2</v>
      </c>
      <c r="E48" s="197" t="s">
        <v>1520</v>
      </c>
      <c r="F48" s="197">
        <v>69.8</v>
      </c>
      <c r="G48" s="197" t="s">
        <v>1521</v>
      </c>
    </row>
    <row r="49" spans="1:7" ht="15.75" x14ac:dyDescent="0.25">
      <c r="A49" s="196" t="s">
        <v>444</v>
      </c>
      <c r="B49" s="197">
        <v>71.7</v>
      </c>
      <c r="C49" s="197" t="s">
        <v>1522</v>
      </c>
      <c r="D49" s="197">
        <v>70.599999999999994</v>
      </c>
      <c r="E49" s="197" t="s">
        <v>1523</v>
      </c>
      <c r="F49" s="197">
        <v>73.099999999999994</v>
      </c>
      <c r="G49" s="197" t="s">
        <v>1524</v>
      </c>
    </row>
    <row r="50" spans="1:7" ht="15.75" x14ac:dyDescent="0.25">
      <c r="A50" s="196" t="s">
        <v>454</v>
      </c>
      <c r="B50" s="197">
        <v>87.7</v>
      </c>
      <c r="C50" s="197" t="s">
        <v>1525</v>
      </c>
      <c r="D50" s="197">
        <v>86.1</v>
      </c>
      <c r="E50" s="197" t="s">
        <v>1526</v>
      </c>
      <c r="F50" s="197">
        <v>89.6</v>
      </c>
      <c r="G50" s="197" t="s">
        <v>1527</v>
      </c>
    </row>
    <row r="51" spans="1:7" ht="15.75" x14ac:dyDescent="0.25">
      <c r="A51" s="196" t="s">
        <v>461</v>
      </c>
      <c r="B51" s="197">
        <v>70.099999999999994</v>
      </c>
      <c r="C51" s="197" t="s">
        <v>1528</v>
      </c>
      <c r="D51" s="197">
        <v>69</v>
      </c>
      <c r="E51" s="197" t="s">
        <v>1529</v>
      </c>
      <c r="F51" s="197">
        <v>71.400000000000006</v>
      </c>
      <c r="G51" s="197" t="s">
        <v>1530</v>
      </c>
    </row>
    <row r="52" spans="1:7" ht="15.75" x14ac:dyDescent="0.25">
      <c r="A52" s="196" t="s">
        <v>1531</v>
      </c>
      <c r="B52" s="197">
        <v>68.599999999999994</v>
      </c>
      <c r="C52" s="197" t="s">
        <v>1532</v>
      </c>
      <c r="D52" s="197">
        <v>67.7</v>
      </c>
      <c r="E52" s="197" t="s">
        <v>1533</v>
      </c>
      <c r="F52" s="197">
        <v>69.599999999999994</v>
      </c>
      <c r="G52" s="197" t="s">
        <v>1534</v>
      </c>
    </row>
    <row r="53" spans="1:7" ht="15.75" x14ac:dyDescent="0.25">
      <c r="A53" s="196" t="s">
        <v>1535</v>
      </c>
      <c r="B53" s="197">
        <v>71.599999999999994</v>
      </c>
      <c r="C53" s="197" t="s">
        <v>1536</v>
      </c>
      <c r="D53" s="197">
        <v>70.599999999999994</v>
      </c>
      <c r="E53" s="197" t="s">
        <v>1537</v>
      </c>
      <c r="F53" s="197">
        <v>73</v>
      </c>
      <c r="G53" s="197" t="s">
        <v>1538</v>
      </c>
    </row>
    <row r="54" spans="1:7" ht="15.75" x14ac:dyDescent="0.25">
      <c r="A54" s="196" t="s">
        <v>31</v>
      </c>
      <c r="B54" s="197">
        <v>55.2</v>
      </c>
      <c r="C54" s="197" t="s">
        <v>1539</v>
      </c>
      <c r="D54" s="197">
        <v>54</v>
      </c>
      <c r="E54" s="197" t="s">
        <v>1540</v>
      </c>
      <c r="F54" s="197">
        <v>56.5</v>
      </c>
      <c r="G54" s="197" t="s">
        <v>1541</v>
      </c>
    </row>
    <row r="55" spans="1:7" ht="15.75" x14ac:dyDescent="0.25">
      <c r="A55" s="196" t="s">
        <v>497</v>
      </c>
      <c r="B55" s="197">
        <v>88.3</v>
      </c>
      <c r="C55" s="197" t="s">
        <v>1542</v>
      </c>
      <c r="D55" s="197">
        <v>85.4</v>
      </c>
      <c r="E55" s="197" t="s">
        <v>1543</v>
      </c>
      <c r="F55" s="197">
        <v>92</v>
      </c>
      <c r="G55" s="197" t="s">
        <v>1544</v>
      </c>
    </row>
    <row r="56" spans="1:7" ht="15.75" x14ac:dyDescent="0.25">
      <c r="A56" s="199" t="s">
        <v>507</v>
      </c>
      <c r="B56" s="197">
        <v>70.8</v>
      </c>
      <c r="C56" s="197" t="s">
        <v>1545</v>
      </c>
      <c r="D56" s="197">
        <v>74.099999999999994</v>
      </c>
      <c r="E56" s="197" t="s">
        <v>1546</v>
      </c>
      <c r="F56" s="197">
        <v>67.3</v>
      </c>
      <c r="G56" s="197" t="s">
        <v>1547</v>
      </c>
    </row>
    <row r="57" spans="1:7" ht="15.75" x14ac:dyDescent="0.25">
      <c r="A57" s="196" t="s">
        <v>1548</v>
      </c>
      <c r="B57" s="197">
        <v>48.8</v>
      </c>
      <c r="C57" s="197" t="s">
        <v>1549</v>
      </c>
      <c r="D57" s="197">
        <v>82.6</v>
      </c>
      <c r="E57" s="197" t="s">
        <v>1550</v>
      </c>
      <c r="F57" s="197">
        <v>38.299999999999997</v>
      </c>
      <c r="G57" s="197" t="s">
        <v>1551</v>
      </c>
    </row>
    <row r="58" spans="1:7" ht="15.75" x14ac:dyDescent="0.25">
      <c r="A58" s="196" t="s">
        <v>1552</v>
      </c>
      <c r="B58" s="197">
        <v>78.400000000000006</v>
      </c>
      <c r="C58" s="197" t="s">
        <v>1553</v>
      </c>
      <c r="D58" s="197">
        <v>73.3</v>
      </c>
      <c r="E58" s="197" t="s">
        <v>1554</v>
      </c>
      <c r="F58" s="197">
        <v>83.9</v>
      </c>
      <c r="G58" s="197" t="s">
        <v>1555</v>
      </c>
    </row>
    <row r="59" spans="1:7" ht="15.75" x14ac:dyDescent="0.25">
      <c r="A59" s="196" t="s">
        <v>29</v>
      </c>
      <c r="B59" s="197">
        <v>28.7</v>
      </c>
      <c r="C59" s="197" t="s">
        <v>1556</v>
      </c>
      <c r="D59" s="197">
        <v>23.8</v>
      </c>
      <c r="E59" s="197" t="s">
        <v>1557</v>
      </c>
      <c r="F59" s="197">
        <v>33.5</v>
      </c>
      <c r="G59" s="197" t="s">
        <v>1558</v>
      </c>
    </row>
    <row r="60" spans="1:7" ht="15.75" x14ac:dyDescent="0.25">
      <c r="A60" s="196" t="s">
        <v>1559</v>
      </c>
      <c r="B60" s="197">
        <v>32.4</v>
      </c>
      <c r="C60" s="197" t="s">
        <v>1560</v>
      </c>
      <c r="D60" s="197">
        <v>26.8</v>
      </c>
      <c r="E60" s="197" t="s">
        <v>1561</v>
      </c>
      <c r="F60" s="197">
        <v>36.9</v>
      </c>
      <c r="G60" s="197" t="s">
        <v>1562</v>
      </c>
    </row>
    <row r="61" spans="1:7" ht="15.75" x14ac:dyDescent="0.25">
      <c r="A61" s="196" t="s">
        <v>1563</v>
      </c>
      <c r="B61" s="197">
        <v>27.6</v>
      </c>
      <c r="C61" s="197" t="s">
        <v>1564</v>
      </c>
      <c r="D61" s="197">
        <v>26.8</v>
      </c>
      <c r="E61" s="197" t="s">
        <v>1565</v>
      </c>
      <c r="F61" s="197">
        <v>27.9</v>
      </c>
      <c r="G61" s="197" t="s">
        <v>1566</v>
      </c>
    </row>
    <row r="62" spans="1:7" ht="15.75" x14ac:dyDescent="0.25">
      <c r="A62" s="196" t="s">
        <v>1567</v>
      </c>
      <c r="B62" s="197">
        <v>9.9</v>
      </c>
      <c r="C62" s="197" t="s">
        <v>1568</v>
      </c>
      <c r="D62" s="197">
        <v>8</v>
      </c>
      <c r="E62" s="197" t="s">
        <v>1569</v>
      </c>
      <c r="F62" s="197">
        <v>11.9</v>
      </c>
      <c r="G62" s="197" t="s">
        <v>1570</v>
      </c>
    </row>
    <row r="63" spans="1:7" ht="15.75" x14ac:dyDescent="0.25">
      <c r="A63" s="196" t="s">
        <v>1571</v>
      </c>
      <c r="B63" s="197">
        <v>26</v>
      </c>
      <c r="C63" s="197" t="s">
        <v>1572</v>
      </c>
      <c r="D63" s="197">
        <v>24.2</v>
      </c>
      <c r="E63" s="197" t="s">
        <v>1573</v>
      </c>
      <c r="F63" s="197">
        <v>28.8</v>
      </c>
      <c r="G63" s="197" t="s">
        <v>1574</v>
      </c>
    </row>
    <row r="64" spans="1:7" ht="15.75" x14ac:dyDescent="0.25">
      <c r="A64" s="196" t="s">
        <v>18</v>
      </c>
      <c r="B64" s="197">
        <v>78.5</v>
      </c>
      <c r="C64" s="197" t="s">
        <v>1575</v>
      </c>
      <c r="D64" s="197">
        <v>79.400000000000006</v>
      </c>
      <c r="E64" s="197" t="s">
        <v>1576</v>
      </c>
      <c r="F64" s="197">
        <v>75.400000000000006</v>
      </c>
      <c r="G64" s="197" t="s">
        <v>1577</v>
      </c>
    </row>
    <row r="65" spans="1:7" ht="15.75" x14ac:dyDescent="0.25">
      <c r="A65" s="196" t="s">
        <v>25</v>
      </c>
      <c r="B65" s="197">
        <v>78.7</v>
      </c>
      <c r="C65" s="197" t="s">
        <v>1578</v>
      </c>
      <c r="D65" s="197">
        <v>79.099999999999994</v>
      </c>
      <c r="E65" s="197" t="s">
        <v>1579</v>
      </c>
      <c r="F65" s="197">
        <v>78</v>
      </c>
      <c r="G65" s="197" t="s">
        <v>1580</v>
      </c>
    </row>
    <row r="66" spans="1:7" ht="15.75" x14ac:dyDescent="0.25">
      <c r="A66" s="43" t="s">
        <v>61</v>
      </c>
      <c r="B66" s="191"/>
      <c r="C66" s="191"/>
      <c r="D66" s="191"/>
    </row>
    <row r="67" spans="1:7" ht="15.75" x14ac:dyDescent="0.25">
      <c r="A67" s="44" t="s">
        <v>1230</v>
      </c>
      <c r="B67" s="191"/>
      <c r="C67" s="191"/>
      <c r="D67" s="191"/>
    </row>
    <row r="68" spans="1:7" ht="15.75" x14ac:dyDescent="0.25">
      <c r="A68" s="44" t="s">
        <v>1581</v>
      </c>
      <c r="B68" s="191"/>
      <c r="C68" s="191"/>
      <c r="D68" s="191"/>
    </row>
    <row r="69" spans="1:7" ht="15.75" x14ac:dyDescent="0.25">
      <c r="A69" s="44" t="s">
        <v>63</v>
      </c>
      <c r="B69" s="191"/>
      <c r="C69" s="191"/>
      <c r="D69" s="191"/>
    </row>
    <row r="70" spans="1:7" ht="15.75" x14ac:dyDescent="0.25">
      <c r="A70" s="43" t="s">
        <v>1582</v>
      </c>
      <c r="B70" s="191"/>
      <c r="C70" s="191"/>
      <c r="D70" s="191"/>
    </row>
    <row r="71" spans="1:7" ht="15.75" x14ac:dyDescent="0.25">
      <c r="A71" s="43" t="s">
        <v>64</v>
      </c>
      <c r="B71" s="191"/>
      <c r="C71" s="191"/>
      <c r="D71" s="191"/>
    </row>
    <row r="72" spans="1:7" ht="15.75" x14ac:dyDescent="0.25">
      <c r="A72" s="45" t="s">
        <v>1583</v>
      </c>
      <c r="B72" s="191"/>
      <c r="C72" s="191"/>
      <c r="D72" s="191"/>
    </row>
    <row r="73" spans="1:7" ht="15.75" x14ac:dyDescent="0.25">
      <c r="A73" s="45" t="s">
        <v>1584</v>
      </c>
    </row>
    <row r="74" spans="1:7" ht="15.75" x14ac:dyDescent="0.25">
      <c r="A74" s="43" t="s">
        <v>68</v>
      </c>
    </row>
    <row r="75" spans="1:7" ht="15.75" x14ac:dyDescent="0.25">
      <c r="A75" s="43" t="s">
        <v>69</v>
      </c>
    </row>
    <row r="76" spans="1:7" x14ac:dyDescent="0.25">
      <c r="A76" s="16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C12E-6480-430B-8760-585F88BD0AB5}">
  <sheetPr codeName="Sheet5"/>
  <dimension ref="A1:H17"/>
  <sheetViews>
    <sheetView workbookViewId="0"/>
  </sheetViews>
  <sheetFormatPr defaultColWidth="9.140625" defaultRowHeight="15" x14ac:dyDescent="0.25"/>
  <cols>
    <col min="1" max="1" width="17.85546875" bestFit="1" customWidth="1"/>
    <col min="6" max="8" width="22" bestFit="1" customWidth="1"/>
  </cols>
  <sheetData>
    <row r="1" spans="1:8" x14ac:dyDescent="0.25">
      <c r="A1" t="s">
        <v>2426</v>
      </c>
    </row>
    <row r="3" spans="1:8" ht="63" x14ac:dyDescent="0.25">
      <c r="A3" s="32"/>
      <c r="B3" s="347" t="s">
        <v>41</v>
      </c>
      <c r="C3" s="347" t="s">
        <v>42</v>
      </c>
      <c r="D3" s="347" t="s">
        <v>43</v>
      </c>
      <c r="E3" s="347" t="s">
        <v>44</v>
      </c>
      <c r="F3" s="347" t="s">
        <v>45</v>
      </c>
      <c r="G3" s="347" t="s">
        <v>46</v>
      </c>
      <c r="H3" s="348" t="s">
        <v>47</v>
      </c>
    </row>
    <row r="4" spans="1:8" ht="15.75" x14ac:dyDescent="0.25">
      <c r="A4" s="37" t="s">
        <v>0</v>
      </c>
      <c r="B4" s="38">
        <v>84332</v>
      </c>
      <c r="C4" s="38">
        <v>78438</v>
      </c>
      <c r="D4" s="38">
        <v>86274</v>
      </c>
      <c r="E4" s="38">
        <v>93345</v>
      </c>
      <c r="F4" s="349">
        <v>-7</v>
      </c>
      <c r="G4" s="39">
        <v>2.2999999999999998</v>
      </c>
      <c r="H4" s="350">
        <v>10.7</v>
      </c>
    </row>
    <row r="5" spans="1:8" ht="15.75" x14ac:dyDescent="0.25">
      <c r="A5" s="37" t="s">
        <v>1</v>
      </c>
      <c r="B5" s="38">
        <v>41724</v>
      </c>
      <c r="C5" s="38">
        <v>39193</v>
      </c>
      <c r="D5" s="38">
        <v>42768</v>
      </c>
      <c r="E5" s="38">
        <v>46080</v>
      </c>
      <c r="F5" s="39">
        <v>-6.1</v>
      </c>
      <c r="G5" s="39">
        <v>2.5</v>
      </c>
      <c r="H5" s="350">
        <v>10.4</v>
      </c>
    </row>
    <row r="6" spans="1:8" ht="15.75" x14ac:dyDescent="0.25">
      <c r="A6" s="37" t="s">
        <v>2</v>
      </c>
      <c r="B6" s="38">
        <v>42608</v>
      </c>
      <c r="C6" s="38">
        <v>39245</v>
      </c>
      <c r="D6" s="38">
        <v>43506</v>
      </c>
      <c r="E6" s="38">
        <v>47265</v>
      </c>
      <c r="F6" s="39">
        <v>-7.9</v>
      </c>
      <c r="G6" s="39">
        <v>2.1</v>
      </c>
      <c r="H6" s="350">
        <v>10.9</v>
      </c>
    </row>
    <row r="7" spans="1:8" ht="15.75" x14ac:dyDescent="0.25">
      <c r="A7" s="175" t="s">
        <v>48</v>
      </c>
      <c r="B7" s="21">
        <v>616</v>
      </c>
      <c r="C7" s="21">
        <v>563</v>
      </c>
      <c r="D7" s="21">
        <v>591</v>
      </c>
      <c r="E7" s="21">
        <v>525</v>
      </c>
      <c r="F7" s="20">
        <v>-8.6</v>
      </c>
      <c r="G7" s="20">
        <v>-4.0999999999999996</v>
      </c>
      <c r="H7" s="20">
        <v>-14.8</v>
      </c>
    </row>
    <row r="8" spans="1:8" ht="15.75" x14ac:dyDescent="0.25">
      <c r="A8" s="37" t="s">
        <v>49</v>
      </c>
      <c r="B8" s="38">
        <v>3515</v>
      </c>
      <c r="C8" s="38">
        <v>3363</v>
      </c>
      <c r="D8" s="38">
        <v>3622</v>
      </c>
      <c r="E8" s="38">
        <v>3930</v>
      </c>
      <c r="F8" s="39">
        <v>-4.3</v>
      </c>
      <c r="G8" s="39">
        <v>3</v>
      </c>
      <c r="H8" s="350">
        <v>11.8</v>
      </c>
    </row>
    <row r="9" spans="1:8" ht="15.75" x14ac:dyDescent="0.25">
      <c r="A9" s="37" t="s">
        <v>3</v>
      </c>
      <c r="B9" s="38">
        <v>18964</v>
      </c>
      <c r="C9" s="38">
        <v>17131</v>
      </c>
      <c r="D9" s="38">
        <v>18379</v>
      </c>
      <c r="E9" s="38">
        <v>20039</v>
      </c>
      <c r="F9" s="39">
        <v>-9.6999999999999993</v>
      </c>
      <c r="G9" s="39">
        <v>-3.1</v>
      </c>
      <c r="H9" s="350">
        <v>5.7</v>
      </c>
    </row>
    <row r="10" spans="1:8" ht="15.75" x14ac:dyDescent="0.25">
      <c r="A10" s="37" t="s">
        <v>4</v>
      </c>
      <c r="B10" s="38">
        <v>45540</v>
      </c>
      <c r="C10" s="38">
        <v>42225</v>
      </c>
      <c r="D10" s="38">
        <v>48601</v>
      </c>
      <c r="E10" s="38">
        <v>53003</v>
      </c>
      <c r="F10" s="349">
        <v>-7.3</v>
      </c>
      <c r="G10" s="39">
        <v>6.7</v>
      </c>
      <c r="H10" s="350">
        <v>16.399999999999999</v>
      </c>
    </row>
    <row r="11" spans="1:8" ht="15.75" x14ac:dyDescent="0.25">
      <c r="A11" s="37" t="s">
        <v>50</v>
      </c>
      <c r="B11" s="38">
        <v>15697</v>
      </c>
      <c r="C11" s="38">
        <v>15156</v>
      </c>
      <c r="D11" s="38">
        <v>15081</v>
      </c>
      <c r="E11" s="38">
        <v>15848</v>
      </c>
      <c r="F11" s="39">
        <v>-3.4</v>
      </c>
      <c r="G11" s="39">
        <v>-3.9</v>
      </c>
      <c r="H11" s="350">
        <v>1</v>
      </c>
    </row>
    <row r="12" spans="1:8" x14ac:dyDescent="0.25">
      <c r="A12" s="355" t="s">
        <v>64</v>
      </c>
    </row>
    <row r="13" spans="1:8" ht="15.75" x14ac:dyDescent="0.25">
      <c r="A13" s="42" t="s">
        <v>2445</v>
      </c>
    </row>
    <row r="14" spans="1:8" x14ac:dyDescent="0.25">
      <c r="A14" t="s">
        <v>2446</v>
      </c>
    </row>
    <row r="15" spans="1:8" x14ac:dyDescent="0.25">
      <c r="A15" t="s">
        <v>2442</v>
      </c>
    </row>
    <row r="16" spans="1:8" x14ac:dyDescent="0.25">
      <c r="A16" t="s">
        <v>2447</v>
      </c>
    </row>
    <row r="17" spans="1:1" x14ac:dyDescent="0.25">
      <c r="A17" t="s">
        <v>2448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67D1-CF34-4580-9D3C-6AF79FB4590D}">
  <sheetPr codeName="Sheet20">
    <pageSetUpPr fitToPage="1"/>
  </sheetPr>
  <dimension ref="A1:J77"/>
  <sheetViews>
    <sheetView zoomScaleNormal="100" workbookViewId="0"/>
  </sheetViews>
  <sheetFormatPr defaultColWidth="8.85546875" defaultRowHeight="15.75" x14ac:dyDescent="0.25"/>
  <cols>
    <col min="1" max="1" width="44.42578125" style="22" customWidth="1"/>
    <col min="2" max="2" width="12.140625" style="22" customWidth="1"/>
    <col min="3" max="3" width="12.42578125" style="22" customWidth="1"/>
    <col min="4" max="4" width="12.140625" style="22" customWidth="1"/>
    <col min="5" max="5" width="12.42578125" style="22" customWidth="1"/>
    <col min="6" max="6" width="12.140625" style="22" customWidth="1"/>
    <col min="7" max="7" width="12.42578125" style="179" customWidth="1"/>
    <col min="8" max="8" width="12.140625" style="22" customWidth="1"/>
    <col min="9" max="9" width="12.42578125" style="22" customWidth="1"/>
    <col min="10" max="16384" width="8.85546875" style="22"/>
  </cols>
  <sheetData>
    <row r="1" spans="1:10" x14ac:dyDescent="0.25">
      <c r="A1" s="178" t="s">
        <v>2435</v>
      </c>
    </row>
    <row r="2" spans="1:10" x14ac:dyDescent="0.25">
      <c r="A2" s="178"/>
    </row>
    <row r="3" spans="1:10" ht="47.25" x14ac:dyDescent="0.25">
      <c r="A3" s="180" t="s">
        <v>5</v>
      </c>
      <c r="B3" s="33" t="s">
        <v>1585</v>
      </c>
      <c r="C3" s="33" t="s">
        <v>1586</v>
      </c>
      <c r="D3" s="33" t="s">
        <v>1587</v>
      </c>
      <c r="E3" s="33" t="s">
        <v>1588</v>
      </c>
      <c r="F3" s="33" t="s">
        <v>1589</v>
      </c>
      <c r="G3" s="33" t="s">
        <v>1590</v>
      </c>
      <c r="H3" s="33" t="s">
        <v>1591</v>
      </c>
      <c r="I3" s="33" t="s">
        <v>1592</v>
      </c>
    </row>
    <row r="4" spans="1:10" ht="20.45" customHeight="1" x14ac:dyDescent="0.25">
      <c r="A4" s="34" t="s">
        <v>17</v>
      </c>
      <c r="B4" s="55">
        <v>50.6</v>
      </c>
      <c r="C4" s="55" t="s">
        <v>1593</v>
      </c>
      <c r="D4" s="55">
        <v>58.6</v>
      </c>
      <c r="E4" s="55" t="s">
        <v>1594</v>
      </c>
      <c r="F4" s="57">
        <v>64.2</v>
      </c>
      <c r="G4" s="57" t="s">
        <v>1595</v>
      </c>
      <c r="H4" s="55">
        <v>66.3</v>
      </c>
      <c r="I4" s="55" t="s">
        <v>1596</v>
      </c>
    </row>
    <row r="5" spans="1:10" x14ac:dyDescent="0.25">
      <c r="A5" s="60" t="s">
        <v>1394</v>
      </c>
      <c r="B5" s="41">
        <v>26.3</v>
      </c>
      <c r="C5" s="181" t="s">
        <v>1597</v>
      </c>
      <c r="D5" s="182">
        <v>30.7</v>
      </c>
      <c r="E5" s="181" t="s">
        <v>1598</v>
      </c>
      <c r="F5" s="182" t="s">
        <v>1599</v>
      </c>
      <c r="G5" s="182" t="s">
        <v>1600</v>
      </c>
      <c r="H5" s="181">
        <v>30.1</v>
      </c>
      <c r="I5" s="181" t="s">
        <v>1601</v>
      </c>
      <c r="J5" s="183"/>
    </row>
    <row r="6" spans="1:10" x14ac:dyDescent="0.25">
      <c r="A6" s="64" t="s">
        <v>127</v>
      </c>
      <c r="B6" s="41">
        <v>5.6</v>
      </c>
      <c r="C6" s="181" t="s">
        <v>1602</v>
      </c>
      <c r="D6" s="41">
        <v>7.5</v>
      </c>
      <c r="E6" s="62" t="s">
        <v>1603</v>
      </c>
      <c r="F6" s="41">
        <v>8.6999999999999993</v>
      </c>
      <c r="G6" s="41" t="s">
        <v>1604</v>
      </c>
      <c r="H6" s="41">
        <v>11.8</v>
      </c>
      <c r="I6" s="62" t="s">
        <v>1605</v>
      </c>
      <c r="J6" s="183"/>
    </row>
    <row r="7" spans="1:10" x14ac:dyDescent="0.25">
      <c r="A7" s="64" t="s">
        <v>137</v>
      </c>
      <c r="B7" s="41">
        <v>27.8</v>
      </c>
      <c r="C7" s="181" t="s">
        <v>1606</v>
      </c>
      <c r="D7" s="41">
        <v>35.4</v>
      </c>
      <c r="E7" s="62" t="s">
        <v>1607</v>
      </c>
      <c r="F7" s="41">
        <v>40.200000000000003</v>
      </c>
      <c r="G7" s="41" t="s">
        <v>1608</v>
      </c>
      <c r="H7" s="41">
        <v>46.1</v>
      </c>
      <c r="I7" s="62" t="s">
        <v>1609</v>
      </c>
      <c r="J7" s="183"/>
    </row>
    <row r="8" spans="1:10" x14ac:dyDescent="0.25">
      <c r="A8" s="68" t="s">
        <v>1404</v>
      </c>
      <c r="B8" s="62" t="s">
        <v>60</v>
      </c>
      <c r="C8" s="62" t="s">
        <v>60</v>
      </c>
      <c r="D8" s="62" t="s">
        <v>60</v>
      </c>
      <c r="E8" s="62" t="s">
        <v>60</v>
      </c>
      <c r="F8" s="62" t="s">
        <v>60</v>
      </c>
      <c r="G8" s="62" t="s">
        <v>60</v>
      </c>
      <c r="H8" s="62" t="s">
        <v>60</v>
      </c>
      <c r="I8" s="62" t="s">
        <v>60</v>
      </c>
      <c r="J8" s="183"/>
    </row>
    <row r="9" spans="1:10" x14ac:dyDescent="0.25">
      <c r="A9" s="64" t="s">
        <v>157</v>
      </c>
      <c r="B9" s="62" t="s">
        <v>60</v>
      </c>
      <c r="C9" s="62" t="s">
        <v>60</v>
      </c>
      <c r="D9" s="62" t="s">
        <v>60</v>
      </c>
      <c r="E9" s="62" t="s">
        <v>60</v>
      </c>
      <c r="F9" s="62" t="s">
        <v>60</v>
      </c>
      <c r="G9" s="62" t="s">
        <v>60</v>
      </c>
      <c r="H9" s="62" t="s">
        <v>60</v>
      </c>
      <c r="I9" s="62" t="s">
        <v>60</v>
      </c>
      <c r="J9" s="183"/>
    </row>
    <row r="10" spans="1:10" x14ac:dyDescent="0.25">
      <c r="A10" s="64" t="s">
        <v>167</v>
      </c>
      <c r="B10" s="62" t="s">
        <v>60</v>
      </c>
      <c r="C10" s="62" t="s">
        <v>60</v>
      </c>
      <c r="D10" s="62" t="s">
        <v>60</v>
      </c>
      <c r="E10" s="62" t="s">
        <v>60</v>
      </c>
      <c r="F10" s="62" t="s">
        <v>60</v>
      </c>
      <c r="G10" s="62" t="s">
        <v>60</v>
      </c>
      <c r="H10" s="62" t="s">
        <v>60</v>
      </c>
      <c r="I10" s="62" t="s">
        <v>60</v>
      </c>
      <c r="J10" s="183"/>
    </row>
    <row r="11" spans="1:10" x14ac:dyDescent="0.25">
      <c r="A11" s="37" t="s">
        <v>20</v>
      </c>
      <c r="B11" s="41">
        <v>77.099999999999994</v>
      </c>
      <c r="C11" s="62" t="s">
        <v>1610</v>
      </c>
      <c r="D11" s="62">
        <v>85.5</v>
      </c>
      <c r="E11" s="62" t="s">
        <v>1611</v>
      </c>
      <c r="F11" s="41">
        <v>86.9</v>
      </c>
      <c r="G11" s="41" t="s">
        <v>1612</v>
      </c>
      <c r="H11" s="62">
        <v>89.4</v>
      </c>
      <c r="I11" s="62" t="s">
        <v>1613</v>
      </c>
      <c r="J11" s="183"/>
    </row>
    <row r="12" spans="1:10" x14ac:dyDescent="0.25">
      <c r="A12" s="37" t="s">
        <v>21</v>
      </c>
      <c r="B12" s="41">
        <v>63.6</v>
      </c>
      <c r="C12" s="62" t="s">
        <v>1614</v>
      </c>
      <c r="D12" s="62">
        <v>69.2</v>
      </c>
      <c r="E12" s="62" t="s">
        <v>1615</v>
      </c>
      <c r="F12" s="41">
        <v>66.900000000000006</v>
      </c>
      <c r="G12" s="41" t="s">
        <v>1440</v>
      </c>
      <c r="H12" s="62">
        <v>68.8</v>
      </c>
      <c r="I12" s="62" t="s">
        <v>1616</v>
      </c>
      <c r="J12" s="183"/>
    </row>
    <row r="13" spans="1:10" x14ac:dyDescent="0.25">
      <c r="A13" s="37" t="s">
        <v>34</v>
      </c>
      <c r="B13" s="41">
        <v>31.4</v>
      </c>
      <c r="C13" s="62" t="s">
        <v>1617</v>
      </c>
      <c r="D13" s="62">
        <v>37.799999999999997</v>
      </c>
      <c r="E13" s="62" t="s">
        <v>1618</v>
      </c>
      <c r="F13" s="41">
        <v>42.1</v>
      </c>
      <c r="G13" s="41" t="s">
        <v>1619</v>
      </c>
      <c r="H13" s="62">
        <v>45.6</v>
      </c>
      <c r="I13" s="62" t="s">
        <v>1620</v>
      </c>
      <c r="J13" s="183"/>
    </row>
    <row r="14" spans="1:10" x14ac:dyDescent="0.25">
      <c r="A14" s="37" t="s">
        <v>36</v>
      </c>
      <c r="B14" s="41">
        <v>73.599999999999994</v>
      </c>
      <c r="C14" s="62" t="s">
        <v>1621</v>
      </c>
      <c r="D14" s="62">
        <v>90.6</v>
      </c>
      <c r="E14" s="62" t="s">
        <v>2462</v>
      </c>
      <c r="F14" s="41">
        <v>94.4</v>
      </c>
      <c r="G14" s="41" t="s">
        <v>1622</v>
      </c>
      <c r="H14" s="62" t="s">
        <v>1623</v>
      </c>
      <c r="I14" s="62" t="s">
        <v>1624</v>
      </c>
      <c r="J14" s="183"/>
    </row>
    <row r="15" spans="1:10" x14ac:dyDescent="0.25">
      <c r="A15" s="37" t="s">
        <v>38</v>
      </c>
      <c r="B15" s="62">
        <v>87.9</v>
      </c>
      <c r="C15" s="62" t="s">
        <v>1625</v>
      </c>
      <c r="D15" s="41">
        <v>87.4</v>
      </c>
      <c r="E15" s="62" t="s">
        <v>2463</v>
      </c>
      <c r="F15" s="41">
        <v>91.7</v>
      </c>
      <c r="G15" s="41" t="s">
        <v>1626</v>
      </c>
      <c r="H15" s="62">
        <v>92.6</v>
      </c>
      <c r="I15" s="62" t="s">
        <v>1627</v>
      </c>
      <c r="J15" s="183"/>
    </row>
    <row r="16" spans="1:10" x14ac:dyDescent="0.25">
      <c r="A16" s="37" t="s">
        <v>40</v>
      </c>
      <c r="B16" s="62" t="s">
        <v>1628</v>
      </c>
      <c r="C16" s="62" t="s">
        <v>1629</v>
      </c>
      <c r="D16" s="62">
        <v>82.2</v>
      </c>
      <c r="E16" s="62" t="s">
        <v>1630</v>
      </c>
      <c r="F16" s="41">
        <v>80.5</v>
      </c>
      <c r="G16" s="41" t="s">
        <v>1631</v>
      </c>
      <c r="H16" s="62">
        <v>79.599999999999994</v>
      </c>
      <c r="I16" s="62" t="s">
        <v>1632</v>
      </c>
      <c r="J16" s="183"/>
    </row>
    <row r="17" spans="1:10" x14ac:dyDescent="0.25">
      <c r="A17" s="66" t="s">
        <v>1420</v>
      </c>
      <c r="B17" s="62">
        <v>83.1</v>
      </c>
      <c r="C17" s="62" t="s">
        <v>1633</v>
      </c>
      <c r="D17" s="62" t="s">
        <v>1634</v>
      </c>
      <c r="E17" s="62" t="s">
        <v>1635</v>
      </c>
      <c r="F17" s="41">
        <v>83.9</v>
      </c>
      <c r="G17" s="41" t="s">
        <v>1636</v>
      </c>
      <c r="H17" s="62">
        <v>82.4</v>
      </c>
      <c r="I17" s="62" t="s">
        <v>1637</v>
      </c>
      <c r="J17" s="183"/>
    </row>
    <row r="18" spans="1:10" x14ac:dyDescent="0.25">
      <c r="A18" s="66" t="s">
        <v>1422</v>
      </c>
      <c r="B18" s="41">
        <v>44.4</v>
      </c>
      <c r="C18" s="62" t="s">
        <v>1638</v>
      </c>
      <c r="D18" s="62">
        <v>42.5</v>
      </c>
      <c r="E18" s="62" t="s">
        <v>1639</v>
      </c>
      <c r="F18" s="41" t="s">
        <v>1640</v>
      </c>
      <c r="G18" s="41" t="s">
        <v>1641</v>
      </c>
      <c r="H18" s="62">
        <v>42.2</v>
      </c>
      <c r="I18" s="62" t="s">
        <v>1642</v>
      </c>
      <c r="J18" s="183"/>
    </row>
    <row r="19" spans="1:10" x14ac:dyDescent="0.25">
      <c r="A19" s="37" t="s">
        <v>22</v>
      </c>
      <c r="B19" s="41" t="s">
        <v>1643</v>
      </c>
      <c r="C19" s="41" t="s">
        <v>1644</v>
      </c>
      <c r="D19" s="41">
        <v>58.6</v>
      </c>
      <c r="E19" s="62" t="s">
        <v>1645</v>
      </c>
      <c r="F19" s="41">
        <v>67.099999999999994</v>
      </c>
      <c r="G19" s="41" t="s">
        <v>1646</v>
      </c>
      <c r="H19" s="62">
        <v>66.900000000000006</v>
      </c>
      <c r="I19" s="62" t="s">
        <v>1647</v>
      </c>
      <c r="J19" s="183"/>
    </row>
    <row r="20" spans="1:10" x14ac:dyDescent="0.25">
      <c r="A20" s="64" t="s">
        <v>211</v>
      </c>
      <c r="B20" s="41" t="s">
        <v>1648</v>
      </c>
      <c r="C20" s="41" t="s">
        <v>1649</v>
      </c>
      <c r="D20" s="41">
        <v>58.2</v>
      </c>
      <c r="E20" s="62" t="s">
        <v>1650</v>
      </c>
      <c r="F20" s="41">
        <v>66.7</v>
      </c>
      <c r="G20" s="41" t="s">
        <v>1651</v>
      </c>
      <c r="H20" s="62">
        <v>66.099999999999994</v>
      </c>
      <c r="I20" s="62" t="s">
        <v>1652</v>
      </c>
      <c r="J20" s="183"/>
    </row>
    <row r="21" spans="1:10" x14ac:dyDescent="0.25">
      <c r="A21" s="152" t="s">
        <v>1430</v>
      </c>
      <c r="B21" s="41" t="s">
        <v>1653</v>
      </c>
      <c r="C21" s="41" t="s">
        <v>1654</v>
      </c>
      <c r="D21" s="41">
        <v>61.1</v>
      </c>
      <c r="E21" s="62" t="s">
        <v>1655</v>
      </c>
      <c r="F21" s="41">
        <v>70.5</v>
      </c>
      <c r="G21" s="41" t="s">
        <v>1656</v>
      </c>
      <c r="H21" s="41">
        <v>68.5</v>
      </c>
      <c r="I21" s="62" t="s">
        <v>1657</v>
      </c>
      <c r="J21" s="183"/>
    </row>
    <row r="22" spans="1:10" ht="14.45" customHeight="1" x14ac:dyDescent="0.25">
      <c r="A22" s="152" t="s">
        <v>1434</v>
      </c>
      <c r="B22" s="41">
        <v>55.3</v>
      </c>
      <c r="C22" s="41" t="s">
        <v>1658</v>
      </c>
      <c r="D22" s="41">
        <v>58.8</v>
      </c>
      <c r="E22" s="62" t="s">
        <v>1659</v>
      </c>
      <c r="F22" s="41" t="s">
        <v>1660</v>
      </c>
      <c r="G22" s="41" t="s">
        <v>1661</v>
      </c>
      <c r="H22" s="62" t="s">
        <v>1662</v>
      </c>
      <c r="I22" s="62" t="s">
        <v>1663</v>
      </c>
      <c r="J22" s="183"/>
    </row>
    <row r="23" spans="1:10" ht="15" customHeight="1" x14ac:dyDescent="0.25">
      <c r="A23" s="64" t="s">
        <v>241</v>
      </c>
      <c r="B23" s="41">
        <v>49.1</v>
      </c>
      <c r="C23" s="41" t="s">
        <v>1664</v>
      </c>
      <c r="D23" s="41">
        <v>59.9</v>
      </c>
      <c r="E23" s="62" t="s">
        <v>1665</v>
      </c>
      <c r="F23" s="41">
        <v>67.2</v>
      </c>
      <c r="G23" s="41" t="s">
        <v>1666</v>
      </c>
      <c r="H23" s="62">
        <v>66.7</v>
      </c>
      <c r="I23" s="62" t="s">
        <v>1667</v>
      </c>
      <c r="J23" s="183"/>
    </row>
    <row r="24" spans="1:10" x14ac:dyDescent="0.25">
      <c r="A24" s="63" t="s">
        <v>251</v>
      </c>
      <c r="B24" s="41">
        <v>45.6</v>
      </c>
      <c r="C24" s="41" t="s">
        <v>1668</v>
      </c>
      <c r="D24" s="41">
        <v>59.9</v>
      </c>
      <c r="E24" s="62" t="s">
        <v>1669</v>
      </c>
      <c r="F24" s="41">
        <v>64.2</v>
      </c>
      <c r="G24" s="41" t="s">
        <v>1670</v>
      </c>
      <c r="H24" s="41">
        <v>60.1</v>
      </c>
      <c r="I24" s="62" t="s">
        <v>1671</v>
      </c>
      <c r="J24" s="183"/>
    </row>
    <row r="25" spans="1:10" x14ac:dyDescent="0.25">
      <c r="A25" s="63" t="s">
        <v>260</v>
      </c>
      <c r="B25" s="41">
        <v>50.6</v>
      </c>
      <c r="C25" s="41" t="s">
        <v>1672</v>
      </c>
      <c r="D25" s="41">
        <v>59.8</v>
      </c>
      <c r="E25" s="62" t="s">
        <v>1673</v>
      </c>
      <c r="F25" s="41">
        <v>68.3</v>
      </c>
      <c r="G25" s="41" t="s">
        <v>1674</v>
      </c>
      <c r="H25" s="62">
        <v>68.7</v>
      </c>
      <c r="I25" s="62" t="s">
        <v>1675</v>
      </c>
      <c r="J25" s="183"/>
    </row>
    <row r="26" spans="1:10" x14ac:dyDescent="0.25">
      <c r="A26" s="37" t="s">
        <v>23</v>
      </c>
      <c r="B26" s="41">
        <v>13.9</v>
      </c>
      <c r="C26" s="41" t="s">
        <v>1676</v>
      </c>
      <c r="D26" s="41" t="s">
        <v>1677</v>
      </c>
      <c r="E26" s="62" t="s">
        <v>1678</v>
      </c>
      <c r="F26" s="41">
        <v>16.399999999999999</v>
      </c>
      <c r="G26" s="41" t="s">
        <v>1679</v>
      </c>
      <c r="H26" s="62">
        <v>20.3</v>
      </c>
      <c r="I26" s="62" t="s">
        <v>1680</v>
      </c>
      <c r="J26" s="183"/>
    </row>
    <row r="27" spans="1:10" x14ac:dyDescent="0.25">
      <c r="A27" s="64" t="s">
        <v>1450</v>
      </c>
      <c r="B27" s="41">
        <v>12.7</v>
      </c>
      <c r="C27" s="41" t="s">
        <v>1681</v>
      </c>
      <c r="D27" s="41">
        <v>12.3</v>
      </c>
      <c r="E27" s="62" t="s">
        <v>1682</v>
      </c>
      <c r="F27" s="41">
        <v>14.5</v>
      </c>
      <c r="G27" s="41" t="s">
        <v>1683</v>
      </c>
      <c r="H27" s="62">
        <v>21.6</v>
      </c>
      <c r="I27" s="62" t="s">
        <v>1684</v>
      </c>
      <c r="J27" s="183"/>
    </row>
    <row r="28" spans="1:10" x14ac:dyDescent="0.25">
      <c r="A28" s="64" t="s">
        <v>1454</v>
      </c>
      <c r="B28" s="41">
        <v>12.5</v>
      </c>
      <c r="C28" s="41" t="s">
        <v>1685</v>
      </c>
      <c r="D28" s="41">
        <v>15.6</v>
      </c>
      <c r="E28" s="62" t="s">
        <v>1686</v>
      </c>
      <c r="F28" s="41">
        <v>19.600000000000001</v>
      </c>
      <c r="G28" s="41" t="s">
        <v>1687</v>
      </c>
      <c r="H28" s="62">
        <v>18.600000000000001</v>
      </c>
      <c r="I28" s="62" t="s">
        <v>1688</v>
      </c>
      <c r="J28" s="183"/>
    </row>
    <row r="29" spans="1:10" x14ac:dyDescent="0.25">
      <c r="A29" s="68" t="s">
        <v>28</v>
      </c>
      <c r="B29" s="41">
        <v>9.8000000000000007</v>
      </c>
      <c r="C29" s="41" t="s">
        <v>1689</v>
      </c>
      <c r="D29" s="62">
        <v>16.600000000000001</v>
      </c>
      <c r="E29" s="62" t="s">
        <v>1690</v>
      </c>
      <c r="F29" s="41">
        <v>23.3</v>
      </c>
      <c r="G29" s="41" t="s">
        <v>1691</v>
      </c>
      <c r="H29" s="62" t="s">
        <v>1692</v>
      </c>
      <c r="I29" s="62" t="s">
        <v>1693</v>
      </c>
      <c r="J29" s="183"/>
    </row>
    <row r="30" spans="1:10" x14ac:dyDescent="0.25">
      <c r="A30" s="68" t="s">
        <v>35</v>
      </c>
      <c r="B30" s="41">
        <v>7.8</v>
      </c>
      <c r="C30" s="41" t="s">
        <v>1694</v>
      </c>
      <c r="D30" s="62">
        <v>9.3000000000000007</v>
      </c>
      <c r="E30" s="62" t="s">
        <v>1695</v>
      </c>
      <c r="F30" s="41">
        <v>11.9</v>
      </c>
      <c r="G30" s="41" t="s">
        <v>1696</v>
      </c>
      <c r="H30" s="41">
        <v>18.399999999999999</v>
      </c>
      <c r="I30" s="62" t="s">
        <v>1697</v>
      </c>
      <c r="J30" s="183"/>
    </row>
    <row r="31" spans="1:10" x14ac:dyDescent="0.25">
      <c r="A31" s="37" t="s">
        <v>37</v>
      </c>
      <c r="B31" s="41">
        <v>21.2</v>
      </c>
      <c r="C31" s="41" t="s">
        <v>1698</v>
      </c>
      <c r="D31" s="41">
        <v>24.1</v>
      </c>
      <c r="E31" s="62" t="s">
        <v>1699</v>
      </c>
      <c r="F31" s="41">
        <v>30.4</v>
      </c>
      <c r="G31" s="41" t="s">
        <v>1700</v>
      </c>
      <c r="H31" s="62">
        <v>34.4</v>
      </c>
      <c r="I31" s="62" t="s">
        <v>1701</v>
      </c>
      <c r="J31" s="183"/>
    </row>
    <row r="32" spans="1:10" x14ac:dyDescent="0.25">
      <c r="A32" s="37" t="s">
        <v>26</v>
      </c>
      <c r="B32" s="62">
        <v>63.6</v>
      </c>
      <c r="C32" s="62" t="s">
        <v>1702</v>
      </c>
      <c r="D32" s="41">
        <v>63.6</v>
      </c>
      <c r="E32" s="62" t="s">
        <v>1703</v>
      </c>
      <c r="F32" s="41">
        <v>63.9</v>
      </c>
      <c r="G32" s="41" t="s">
        <v>1704</v>
      </c>
      <c r="H32" s="62">
        <v>63.2</v>
      </c>
      <c r="I32" s="62" t="s">
        <v>1705</v>
      </c>
      <c r="J32" s="183"/>
    </row>
    <row r="33" spans="1:10" x14ac:dyDescent="0.25">
      <c r="A33" s="37" t="s">
        <v>92</v>
      </c>
      <c r="B33" s="62">
        <v>55.4</v>
      </c>
      <c r="C33" s="62" t="s">
        <v>1706</v>
      </c>
      <c r="D33" s="41">
        <v>56.7</v>
      </c>
      <c r="E33" s="62" t="s">
        <v>1707</v>
      </c>
      <c r="F33" s="41">
        <v>59.8</v>
      </c>
      <c r="G33" s="41" t="s">
        <v>1708</v>
      </c>
      <c r="H33" s="62">
        <v>63.9</v>
      </c>
      <c r="I33" s="62" t="s">
        <v>1709</v>
      </c>
      <c r="J33" s="183"/>
    </row>
    <row r="34" spans="1:10" x14ac:dyDescent="0.25">
      <c r="A34" s="64" t="s">
        <v>342</v>
      </c>
      <c r="B34" s="62" t="s">
        <v>1710</v>
      </c>
      <c r="C34" s="62" t="s">
        <v>1711</v>
      </c>
      <c r="D34" s="41">
        <v>26.1</v>
      </c>
      <c r="E34" s="62" t="s">
        <v>1712</v>
      </c>
      <c r="F34" s="41">
        <v>30.4</v>
      </c>
      <c r="G34" s="41" t="s">
        <v>1713</v>
      </c>
      <c r="H34" s="62">
        <v>29.8</v>
      </c>
      <c r="I34" s="62" t="s">
        <v>1714</v>
      </c>
      <c r="J34" s="183"/>
    </row>
    <row r="35" spans="1:10" x14ac:dyDescent="0.25">
      <c r="A35" s="66" t="s">
        <v>334</v>
      </c>
      <c r="B35" s="62">
        <v>68.5</v>
      </c>
      <c r="C35" s="62" t="s">
        <v>1715</v>
      </c>
      <c r="D35" s="41">
        <v>67.8</v>
      </c>
      <c r="E35" s="62" t="s">
        <v>1716</v>
      </c>
      <c r="F35" s="41">
        <v>65.400000000000006</v>
      </c>
      <c r="G35" s="41" t="s">
        <v>1717</v>
      </c>
      <c r="H35" s="62">
        <v>66.900000000000006</v>
      </c>
      <c r="I35" s="62" t="s">
        <v>1718</v>
      </c>
      <c r="J35" s="183"/>
    </row>
    <row r="36" spans="1:10" x14ac:dyDescent="0.25">
      <c r="A36" s="64" t="s">
        <v>350</v>
      </c>
      <c r="B36" s="41">
        <v>49.9</v>
      </c>
      <c r="C36" s="62" t="s">
        <v>1719</v>
      </c>
      <c r="D36" s="41">
        <v>59.3</v>
      </c>
      <c r="E36" s="62" t="s">
        <v>1720</v>
      </c>
      <c r="F36" s="41">
        <v>67.599999999999994</v>
      </c>
      <c r="G36" s="41" t="s">
        <v>1721</v>
      </c>
      <c r="H36" s="62">
        <v>69.5</v>
      </c>
      <c r="I36" s="62" t="s">
        <v>1722</v>
      </c>
      <c r="J36" s="183"/>
    </row>
    <row r="37" spans="1:10" x14ac:dyDescent="0.25">
      <c r="A37" s="64" t="s">
        <v>357</v>
      </c>
      <c r="B37" s="62">
        <v>34.299999999999997</v>
      </c>
      <c r="C37" s="62" t="s">
        <v>1723</v>
      </c>
      <c r="D37" s="41">
        <v>43.2</v>
      </c>
      <c r="E37" s="62" t="s">
        <v>1724</v>
      </c>
      <c r="F37" s="41">
        <v>56.6</v>
      </c>
      <c r="G37" s="41" t="s">
        <v>1725</v>
      </c>
      <c r="H37" s="62">
        <v>62.7</v>
      </c>
      <c r="I37" s="62" t="s">
        <v>1726</v>
      </c>
      <c r="J37" s="183"/>
    </row>
    <row r="38" spans="1:10" x14ac:dyDescent="0.25">
      <c r="A38" s="37" t="s">
        <v>39</v>
      </c>
      <c r="B38" s="41">
        <v>85.4</v>
      </c>
      <c r="C38" s="62" t="s">
        <v>1727</v>
      </c>
      <c r="D38" s="41">
        <v>91.9</v>
      </c>
      <c r="E38" s="62" t="s">
        <v>1728</v>
      </c>
      <c r="F38" s="41">
        <v>96.2</v>
      </c>
      <c r="G38" s="41" t="s">
        <v>1729</v>
      </c>
      <c r="H38" s="62" t="s">
        <v>1730</v>
      </c>
      <c r="I38" s="62" t="s">
        <v>1731</v>
      </c>
      <c r="J38" s="183"/>
    </row>
    <row r="39" spans="1:10" x14ac:dyDescent="0.25">
      <c r="A39" s="64" t="s">
        <v>1488</v>
      </c>
      <c r="B39" s="41">
        <v>29.1</v>
      </c>
      <c r="C39" s="62" t="s">
        <v>1732</v>
      </c>
      <c r="D39" s="62" t="s">
        <v>1491</v>
      </c>
      <c r="E39" s="62" t="s">
        <v>1491</v>
      </c>
      <c r="F39" s="41">
        <v>30.1</v>
      </c>
      <c r="G39" s="41" t="s">
        <v>1733</v>
      </c>
      <c r="H39" s="62" t="s">
        <v>1491</v>
      </c>
      <c r="I39" s="62" t="s">
        <v>1491</v>
      </c>
      <c r="J39" s="183"/>
    </row>
    <row r="40" spans="1:10" x14ac:dyDescent="0.25">
      <c r="A40" s="64" t="s">
        <v>1492</v>
      </c>
      <c r="B40" s="41">
        <v>87.5</v>
      </c>
      <c r="C40" s="62" t="s">
        <v>1734</v>
      </c>
      <c r="D40" s="41">
        <v>93.5</v>
      </c>
      <c r="E40" s="62" t="s">
        <v>1735</v>
      </c>
      <c r="F40" s="41">
        <v>93.2</v>
      </c>
      <c r="G40" s="41" t="s">
        <v>1736</v>
      </c>
      <c r="H40" s="62">
        <v>96.5</v>
      </c>
      <c r="I40" s="62" t="s">
        <v>1737</v>
      </c>
      <c r="J40" s="183"/>
    </row>
    <row r="41" spans="1:10" x14ac:dyDescent="0.25">
      <c r="A41" s="64" t="s">
        <v>1496</v>
      </c>
      <c r="B41" s="41">
        <v>78.7</v>
      </c>
      <c r="C41" s="62" t="s">
        <v>1738</v>
      </c>
      <c r="D41" s="41">
        <v>83.7</v>
      </c>
      <c r="E41" s="62" t="s">
        <v>1739</v>
      </c>
      <c r="F41" s="41">
        <v>84.7</v>
      </c>
      <c r="G41" s="41" t="s">
        <v>1740</v>
      </c>
      <c r="H41" s="41">
        <v>81.3</v>
      </c>
      <c r="I41" s="62" t="s">
        <v>1741</v>
      </c>
      <c r="J41" s="183"/>
    </row>
    <row r="42" spans="1:10" x14ac:dyDescent="0.25">
      <c r="A42" s="64" t="s">
        <v>1500</v>
      </c>
      <c r="B42" s="41" t="s">
        <v>1742</v>
      </c>
      <c r="C42" s="62" t="s">
        <v>1743</v>
      </c>
      <c r="D42" s="41" t="s">
        <v>1730</v>
      </c>
      <c r="E42" s="62" t="s">
        <v>1744</v>
      </c>
      <c r="F42" s="41">
        <v>98.9</v>
      </c>
      <c r="G42" s="41" t="s">
        <v>1745</v>
      </c>
      <c r="H42" s="62">
        <v>99.3</v>
      </c>
      <c r="I42" s="62" t="s">
        <v>1746</v>
      </c>
      <c r="J42" s="183"/>
    </row>
    <row r="43" spans="1:10" x14ac:dyDescent="0.25">
      <c r="A43" s="37" t="s">
        <v>27</v>
      </c>
      <c r="B43" s="41" t="s">
        <v>1747</v>
      </c>
      <c r="C43" s="62" t="s">
        <v>1748</v>
      </c>
      <c r="D43" s="41">
        <v>46.5</v>
      </c>
      <c r="E43" s="62" t="s">
        <v>1749</v>
      </c>
      <c r="F43" s="41">
        <v>56.6</v>
      </c>
      <c r="G43" s="41" t="s">
        <v>1750</v>
      </c>
      <c r="H43" s="41">
        <v>61.9</v>
      </c>
      <c r="I43" s="62" t="s">
        <v>1751</v>
      </c>
      <c r="J43" s="183"/>
    </row>
    <row r="44" spans="1:10" x14ac:dyDescent="0.25">
      <c r="A44" s="69" t="s">
        <v>410</v>
      </c>
      <c r="B44" s="184" t="s">
        <v>1752</v>
      </c>
      <c r="C44" s="185" t="s">
        <v>1753</v>
      </c>
      <c r="D44" s="184">
        <v>32.9</v>
      </c>
      <c r="E44" s="185" t="s">
        <v>2464</v>
      </c>
      <c r="F44" s="184">
        <v>55.1</v>
      </c>
      <c r="G44" s="184" t="s">
        <v>1754</v>
      </c>
      <c r="H44" s="182">
        <v>62.2</v>
      </c>
      <c r="I44" s="181" t="s">
        <v>1755</v>
      </c>
      <c r="J44" s="183"/>
    </row>
    <row r="45" spans="1:10" s="44" customFormat="1" x14ac:dyDescent="0.25">
      <c r="A45" s="69" t="s">
        <v>417</v>
      </c>
      <c r="B45" s="41">
        <v>8.5</v>
      </c>
      <c r="C45" s="185" t="s">
        <v>1756</v>
      </c>
      <c r="D45" s="41">
        <v>13.3</v>
      </c>
      <c r="E45" s="185" t="s">
        <v>1757</v>
      </c>
      <c r="F45" s="41">
        <v>13.4</v>
      </c>
      <c r="G45" s="184" t="s">
        <v>1758</v>
      </c>
      <c r="H45" s="41">
        <v>16.8</v>
      </c>
      <c r="I45" s="185" t="s">
        <v>1759</v>
      </c>
      <c r="J45" s="183"/>
    </row>
    <row r="46" spans="1:10" s="44" customFormat="1" x14ac:dyDescent="0.25">
      <c r="A46" s="69" t="s">
        <v>420</v>
      </c>
      <c r="B46" s="41">
        <v>11.2</v>
      </c>
      <c r="C46" s="185" t="s">
        <v>1760</v>
      </c>
      <c r="D46" s="41">
        <v>14.8</v>
      </c>
      <c r="E46" s="185" t="s">
        <v>1761</v>
      </c>
      <c r="F46" s="41">
        <v>17.8</v>
      </c>
      <c r="G46" s="184" t="s">
        <v>1762</v>
      </c>
      <c r="H46" s="41">
        <v>28.1</v>
      </c>
      <c r="I46" s="185" t="s">
        <v>1763</v>
      </c>
      <c r="J46" s="183"/>
    </row>
    <row r="47" spans="1:10" ht="15" customHeight="1" x14ac:dyDescent="0.25">
      <c r="A47" s="69" t="s">
        <v>427</v>
      </c>
      <c r="B47" s="182">
        <v>68.3</v>
      </c>
      <c r="C47" s="185" t="s">
        <v>1764</v>
      </c>
      <c r="D47" s="182">
        <v>74.400000000000006</v>
      </c>
      <c r="E47" s="185" t="s">
        <v>1765</v>
      </c>
      <c r="F47" s="182">
        <v>81.3</v>
      </c>
      <c r="G47" s="184" t="s">
        <v>1766</v>
      </c>
      <c r="H47" s="182">
        <v>90.3</v>
      </c>
      <c r="I47" s="185" t="s">
        <v>1767</v>
      </c>
      <c r="J47" s="183"/>
    </row>
    <row r="48" spans="1:10" ht="15" customHeight="1" x14ac:dyDescent="0.25">
      <c r="A48" s="69" t="s">
        <v>436</v>
      </c>
      <c r="B48" s="41" t="s">
        <v>1768</v>
      </c>
      <c r="C48" s="185" t="s">
        <v>1769</v>
      </c>
      <c r="D48" s="41">
        <v>36.299999999999997</v>
      </c>
      <c r="E48" s="185" t="s">
        <v>1770</v>
      </c>
      <c r="F48" s="41">
        <v>59.8</v>
      </c>
      <c r="G48" s="184" t="s">
        <v>1771</v>
      </c>
      <c r="H48" s="41">
        <v>62.8</v>
      </c>
      <c r="I48" s="185" t="s">
        <v>1772</v>
      </c>
      <c r="J48" s="183"/>
    </row>
    <row r="49" spans="1:10" ht="15" customHeight="1" x14ac:dyDescent="0.25">
      <c r="A49" s="37" t="s">
        <v>444</v>
      </c>
      <c r="B49" s="41">
        <v>49.5</v>
      </c>
      <c r="C49" s="185" t="s">
        <v>1773</v>
      </c>
      <c r="D49" s="41">
        <v>54.2</v>
      </c>
      <c r="E49" s="185" t="s">
        <v>1774</v>
      </c>
      <c r="F49" s="41">
        <v>66.3</v>
      </c>
      <c r="G49" s="184" t="s">
        <v>1775</v>
      </c>
      <c r="H49" s="41">
        <v>71.2</v>
      </c>
      <c r="I49" s="185" t="s">
        <v>1776</v>
      </c>
      <c r="J49" s="183"/>
    </row>
    <row r="50" spans="1:10" x14ac:dyDescent="0.25">
      <c r="A50" s="64" t="s">
        <v>454</v>
      </c>
      <c r="B50" s="41">
        <v>73.099999999999994</v>
      </c>
      <c r="C50" s="62" t="s">
        <v>1777</v>
      </c>
      <c r="D50" s="41">
        <v>81.3</v>
      </c>
      <c r="E50" s="62" t="s">
        <v>2465</v>
      </c>
      <c r="F50" s="41" t="s">
        <v>1778</v>
      </c>
      <c r="G50" s="41" t="s">
        <v>1779</v>
      </c>
      <c r="H50" s="41">
        <v>86.7</v>
      </c>
      <c r="I50" s="62" t="s">
        <v>1780</v>
      </c>
      <c r="J50" s="183"/>
    </row>
    <row r="51" spans="1:10" x14ac:dyDescent="0.25">
      <c r="A51" s="64" t="s">
        <v>461</v>
      </c>
      <c r="B51" s="41">
        <v>48.7</v>
      </c>
      <c r="C51" s="62" t="s">
        <v>1781</v>
      </c>
      <c r="D51" s="41">
        <v>53.1</v>
      </c>
      <c r="E51" s="62" t="s">
        <v>1782</v>
      </c>
      <c r="F51" s="41">
        <v>66.099999999999994</v>
      </c>
      <c r="G51" s="41" t="s">
        <v>1783</v>
      </c>
      <c r="H51" s="41">
        <v>70.900000000000006</v>
      </c>
      <c r="I51" s="62" t="s">
        <v>1784</v>
      </c>
      <c r="J51" s="183"/>
    </row>
    <row r="52" spans="1:10" x14ac:dyDescent="0.25">
      <c r="A52" s="70" t="s">
        <v>1531</v>
      </c>
      <c r="B52" s="41">
        <v>84.6</v>
      </c>
      <c r="C52" s="62" t="s">
        <v>1785</v>
      </c>
      <c r="D52" s="41" t="s">
        <v>1786</v>
      </c>
      <c r="E52" s="62" t="s">
        <v>1787</v>
      </c>
      <c r="F52" s="41">
        <v>76.099999999999994</v>
      </c>
      <c r="G52" s="41" t="s">
        <v>1788</v>
      </c>
      <c r="H52" s="41">
        <v>69.7</v>
      </c>
      <c r="I52" s="62" t="s">
        <v>1789</v>
      </c>
      <c r="J52" s="183"/>
    </row>
    <row r="53" spans="1:10" x14ac:dyDescent="0.25">
      <c r="A53" s="70" t="s">
        <v>1535</v>
      </c>
      <c r="B53" s="41">
        <v>47.4</v>
      </c>
      <c r="C53" s="62" t="s">
        <v>1790</v>
      </c>
      <c r="D53" s="41">
        <v>51.6</v>
      </c>
      <c r="E53" s="62" t="s">
        <v>1791</v>
      </c>
      <c r="F53" s="41">
        <v>63.4</v>
      </c>
      <c r="G53" s="41" t="s">
        <v>1792</v>
      </c>
      <c r="H53" s="41">
        <v>72.2</v>
      </c>
      <c r="I53" s="62" t="s">
        <v>1793</v>
      </c>
      <c r="J53" s="183"/>
    </row>
    <row r="54" spans="1:10" x14ac:dyDescent="0.25">
      <c r="A54" s="37" t="s">
        <v>31</v>
      </c>
      <c r="B54" s="41">
        <v>32.299999999999997</v>
      </c>
      <c r="C54" s="62" t="s">
        <v>1794</v>
      </c>
      <c r="D54" s="41">
        <v>38.5</v>
      </c>
      <c r="E54" s="62" t="s">
        <v>1795</v>
      </c>
      <c r="F54" s="41">
        <v>46.2</v>
      </c>
      <c r="G54" s="41" t="s">
        <v>1796</v>
      </c>
      <c r="H54" s="41">
        <v>59.6</v>
      </c>
      <c r="I54" s="62" t="s">
        <v>1797</v>
      </c>
      <c r="J54" s="183"/>
    </row>
    <row r="55" spans="1:10" x14ac:dyDescent="0.25">
      <c r="A55" s="37" t="s">
        <v>497</v>
      </c>
      <c r="B55" s="41">
        <v>83.7</v>
      </c>
      <c r="C55" s="62" t="s">
        <v>1798</v>
      </c>
      <c r="D55" s="62">
        <v>85.3</v>
      </c>
      <c r="E55" s="62" t="s">
        <v>1799</v>
      </c>
      <c r="F55" s="41">
        <v>87.7</v>
      </c>
      <c r="G55" s="41" t="s">
        <v>1800</v>
      </c>
      <c r="H55" s="62">
        <v>91.3</v>
      </c>
      <c r="I55" s="62" t="s">
        <v>1801</v>
      </c>
      <c r="J55" s="183"/>
    </row>
    <row r="56" spans="1:10" x14ac:dyDescent="0.25">
      <c r="A56" s="186" t="s">
        <v>507</v>
      </c>
      <c r="B56" s="41">
        <v>77.5</v>
      </c>
      <c r="C56" s="181" t="s">
        <v>1802</v>
      </c>
      <c r="D56" s="181">
        <v>79.599999999999994</v>
      </c>
      <c r="E56" s="181" t="s">
        <v>1803</v>
      </c>
      <c r="F56" s="182">
        <v>74.8</v>
      </c>
      <c r="G56" s="182" t="s">
        <v>1804</v>
      </c>
      <c r="H56" s="182">
        <v>78.3</v>
      </c>
      <c r="I56" s="181" t="s">
        <v>1805</v>
      </c>
      <c r="J56" s="183"/>
    </row>
    <row r="57" spans="1:10" x14ac:dyDescent="0.25">
      <c r="A57" s="64" t="s">
        <v>1548</v>
      </c>
      <c r="B57" s="41">
        <v>63.8</v>
      </c>
      <c r="C57" s="181" t="s">
        <v>1806</v>
      </c>
      <c r="D57" s="181">
        <v>54.5</v>
      </c>
      <c r="E57" s="181" t="s">
        <v>1807</v>
      </c>
      <c r="F57" s="182">
        <v>32.700000000000003</v>
      </c>
      <c r="G57" s="182" t="s">
        <v>1808</v>
      </c>
      <c r="H57" s="62" t="s">
        <v>1491</v>
      </c>
      <c r="I57" s="62" t="s">
        <v>1491</v>
      </c>
      <c r="J57" s="183"/>
    </row>
    <row r="58" spans="1:10" x14ac:dyDescent="0.25">
      <c r="A58" s="64" t="s">
        <v>1552</v>
      </c>
      <c r="B58" s="41">
        <v>78.400000000000006</v>
      </c>
      <c r="C58" s="62" t="s">
        <v>1809</v>
      </c>
      <c r="D58" s="62">
        <v>82.4</v>
      </c>
      <c r="E58" s="62" t="s">
        <v>1810</v>
      </c>
      <c r="F58" s="41">
        <v>81.2</v>
      </c>
      <c r="G58" s="41" t="s">
        <v>1811</v>
      </c>
      <c r="H58" s="62">
        <v>83.6</v>
      </c>
      <c r="I58" s="62" t="s">
        <v>1812</v>
      </c>
      <c r="J58" s="183"/>
    </row>
    <row r="59" spans="1:10" x14ac:dyDescent="0.25">
      <c r="A59" s="68" t="s">
        <v>29</v>
      </c>
      <c r="B59" s="41">
        <v>14.9</v>
      </c>
      <c r="C59" s="62" t="s">
        <v>1813</v>
      </c>
      <c r="D59" s="62">
        <v>16.7</v>
      </c>
      <c r="E59" s="62" t="s">
        <v>1814</v>
      </c>
      <c r="F59" s="41">
        <v>19.8</v>
      </c>
      <c r="G59" s="41" t="s">
        <v>1815</v>
      </c>
      <c r="H59" s="62">
        <v>30.6</v>
      </c>
      <c r="I59" s="62" t="s">
        <v>1816</v>
      </c>
      <c r="J59" s="183"/>
    </row>
    <row r="60" spans="1:10" x14ac:dyDescent="0.25">
      <c r="A60" s="66" t="s">
        <v>1559</v>
      </c>
      <c r="B60" s="41">
        <v>19.899999999999999</v>
      </c>
      <c r="C60" s="62" t="s">
        <v>1817</v>
      </c>
      <c r="D60" s="62">
        <v>22.1</v>
      </c>
      <c r="E60" s="62" t="s">
        <v>1818</v>
      </c>
      <c r="F60" s="41">
        <v>27.6</v>
      </c>
      <c r="G60" s="41" t="s">
        <v>1819</v>
      </c>
      <c r="H60" s="62">
        <v>32.4</v>
      </c>
      <c r="I60" s="62" t="s">
        <v>1820</v>
      </c>
      <c r="J60" s="183"/>
    </row>
    <row r="61" spans="1:10" x14ac:dyDescent="0.25">
      <c r="A61" s="66" t="s">
        <v>1563</v>
      </c>
      <c r="B61" s="41">
        <v>8.1</v>
      </c>
      <c r="C61" s="62" t="s">
        <v>1821</v>
      </c>
      <c r="D61" s="62">
        <v>9.6</v>
      </c>
      <c r="E61" s="62" t="s">
        <v>1822</v>
      </c>
      <c r="F61" s="41">
        <v>14.3</v>
      </c>
      <c r="G61" s="41" t="s">
        <v>1823</v>
      </c>
      <c r="H61" s="62" t="s">
        <v>1491</v>
      </c>
      <c r="I61" s="62" t="s">
        <v>1491</v>
      </c>
      <c r="J61" s="183"/>
    </row>
    <row r="62" spans="1:10" x14ac:dyDescent="0.25">
      <c r="A62" s="64" t="s">
        <v>1567</v>
      </c>
      <c r="B62" s="41">
        <v>6.5</v>
      </c>
      <c r="C62" s="62" t="s">
        <v>1824</v>
      </c>
      <c r="D62" s="62">
        <v>7.1</v>
      </c>
      <c r="E62" s="62" t="s">
        <v>1825</v>
      </c>
      <c r="F62" s="41">
        <v>7.7</v>
      </c>
      <c r="G62" s="41" t="s">
        <v>1826</v>
      </c>
      <c r="H62" s="62" t="s">
        <v>1491</v>
      </c>
      <c r="I62" s="62" t="s">
        <v>1491</v>
      </c>
      <c r="J62" s="183"/>
    </row>
    <row r="63" spans="1:10" x14ac:dyDescent="0.25">
      <c r="A63" s="64" t="s">
        <v>1571</v>
      </c>
      <c r="B63" s="41">
        <v>18.399999999999999</v>
      </c>
      <c r="C63" s="62" t="s">
        <v>1827</v>
      </c>
      <c r="D63" s="62">
        <v>19.5</v>
      </c>
      <c r="E63" s="62" t="s">
        <v>1828</v>
      </c>
      <c r="F63" s="41">
        <v>24.7</v>
      </c>
      <c r="G63" s="41" t="s">
        <v>1829</v>
      </c>
      <c r="H63" s="62">
        <v>27.5</v>
      </c>
      <c r="I63" s="62" t="s">
        <v>1830</v>
      </c>
      <c r="J63" s="183"/>
    </row>
    <row r="64" spans="1:10" x14ac:dyDescent="0.25">
      <c r="A64" s="37" t="s">
        <v>18</v>
      </c>
      <c r="B64" s="41">
        <v>73.8</v>
      </c>
      <c r="C64" s="41" t="s">
        <v>1831</v>
      </c>
      <c r="D64" s="62">
        <v>71.2</v>
      </c>
      <c r="E64" s="62" t="s">
        <v>1832</v>
      </c>
      <c r="F64" s="41" t="s">
        <v>1833</v>
      </c>
      <c r="G64" s="41" t="s">
        <v>1834</v>
      </c>
      <c r="H64" s="62">
        <v>66.2</v>
      </c>
      <c r="I64" s="62" t="s">
        <v>1835</v>
      </c>
      <c r="J64" s="183"/>
    </row>
    <row r="65" spans="1:10" x14ac:dyDescent="0.25">
      <c r="A65" s="37" t="s">
        <v>25</v>
      </c>
      <c r="B65" s="41">
        <v>55.1</v>
      </c>
      <c r="C65" s="41" t="s">
        <v>1836</v>
      </c>
      <c r="D65" s="62">
        <v>63.8</v>
      </c>
      <c r="E65" s="62" t="s">
        <v>1837</v>
      </c>
      <c r="F65" s="41" t="s">
        <v>1838</v>
      </c>
      <c r="G65" s="41" t="s">
        <v>1839</v>
      </c>
      <c r="H65" s="62">
        <v>78.400000000000006</v>
      </c>
      <c r="I65" s="62" t="s">
        <v>1840</v>
      </c>
      <c r="J65" s="183"/>
    </row>
    <row r="66" spans="1:10" x14ac:dyDescent="0.25">
      <c r="A66" s="43" t="s">
        <v>1841</v>
      </c>
      <c r="J66" s="183"/>
    </row>
    <row r="67" spans="1:10" x14ac:dyDescent="0.25">
      <c r="A67" s="44" t="s">
        <v>1230</v>
      </c>
      <c r="J67" s="183"/>
    </row>
    <row r="68" spans="1:10" x14ac:dyDescent="0.25">
      <c r="A68" s="44" t="s">
        <v>1581</v>
      </c>
      <c r="B68" s="44"/>
      <c r="C68" s="44"/>
      <c r="D68" s="44"/>
      <c r="E68" s="44"/>
      <c r="F68" s="44"/>
      <c r="G68" s="187"/>
      <c r="H68" s="44"/>
      <c r="I68" s="44"/>
      <c r="J68" s="183"/>
    </row>
    <row r="69" spans="1:10" x14ac:dyDescent="0.25">
      <c r="A69" s="43" t="s">
        <v>1582</v>
      </c>
      <c r="J69" s="183"/>
    </row>
    <row r="70" spans="1:10" x14ac:dyDescent="0.25">
      <c r="A70" s="43" t="s">
        <v>64</v>
      </c>
      <c r="B70" s="188"/>
      <c r="C70" s="188"/>
      <c r="D70" s="188"/>
      <c r="E70" s="188"/>
      <c r="F70" s="188"/>
      <c r="G70" s="189"/>
      <c r="H70" s="188"/>
      <c r="I70" s="188"/>
      <c r="J70" s="183"/>
    </row>
    <row r="71" spans="1:10" x14ac:dyDescent="0.25">
      <c r="A71" s="45" t="s">
        <v>1842</v>
      </c>
      <c r="J71" s="183"/>
    </row>
    <row r="72" spans="1:10" x14ac:dyDescent="0.25">
      <c r="A72" s="45" t="s">
        <v>1843</v>
      </c>
    </row>
    <row r="73" spans="1:10" x14ac:dyDescent="0.25">
      <c r="A73" s="45" t="s">
        <v>1844</v>
      </c>
    </row>
    <row r="74" spans="1:10" x14ac:dyDescent="0.25">
      <c r="A74" s="45" t="s">
        <v>1845</v>
      </c>
    </row>
    <row r="75" spans="1:10" x14ac:dyDescent="0.25">
      <c r="A75" s="45" t="s">
        <v>1846</v>
      </c>
    </row>
    <row r="76" spans="1:10" x14ac:dyDescent="0.25">
      <c r="A76" s="43" t="s">
        <v>68</v>
      </c>
    </row>
    <row r="77" spans="1:10" x14ac:dyDescent="0.25">
      <c r="A77" s="43" t="s">
        <v>69</v>
      </c>
    </row>
  </sheetData>
  <conditionalFormatting sqref="J11">
    <cfRule type="colorScale" priority="7">
      <colorScale>
        <cfvo type="min"/>
        <cfvo type="percentile" val="50"/>
        <cfvo type="max"/>
        <color rgb="FFF8696B"/>
        <color rgb="FFFFEB84"/>
        <color rgb="FF63BE7B"/>
      </colorScale>
    </cfRule>
  </conditionalFormatting>
  <conditionalFormatting sqref="J19">
    <cfRule type="colorScale" priority="6">
      <colorScale>
        <cfvo type="min"/>
        <cfvo type="percentile" val="50"/>
        <cfvo type="max"/>
        <color rgb="FFF8696B"/>
        <color rgb="FFFFEB84"/>
        <color rgb="FF63BE7B"/>
      </colorScale>
    </cfRule>
  </conditionalFormatting>
  <conditionalFormatting sqref="J32">
    <cfRule type="colorScale" priority="5">
      <colorScale>
        <cfvo type="min"/>
        <cfvo type="percentile" val="50"/>
        <cfvo type="max"/>
        <color rgb="FFF8696B"/>
        <color rgb="FFFFEB84"/>
        <color rgb="FF63BE7B"/>
      </colorScale>
    </cfRule>
  </conditionalFormatting>
  <conditionalFormatting sqref="J43">
    <cfRule type="colorScale" priority="4">
      <colorScale>
        <cfvo type="min"/>
        <cfvo type="percentile" val="50"/>
        <cfvo type="max"/>
        <color rgb="FFF8696B"/>
        <color rgb="FFFFEB84"/>
        <color rgb="FF63BE7B"/>
      </colorScale>
    </cfRule>
  </conditionalFormatting>
  <conditionalFormatting sqref="J55">
    <cfRule type="colorScale" priority="3">
      <colorScale>
        <cfvo type="min"/>
        <cfvo type="percentile" val="50"/>
        <cfvo type="max"/>
        <color rgb="FFF8696B"/>
        <color rgb="FFFFEB84"/>
        <color rgb="FF63BE7B"/>
      </colorScale>
    </cfRule>
  </conditionalFormatting>
  <conditionalFormatting sqref="J59">
    <cfRule type="colorScale" priority="2">
      <colorScale>
        <cfvo type="min"/>
        <cfvo type="percentile" val="50"/>
        <cfvo type="max"/>
        <color rgb="FFF8696B"/>
        <color rgb="FFFFEB84"/>
        <color rgb="FF63BE7B"/>
      </colorScale>
    </cfRule>
  </conditionalFormatting>
  <conditionalFormatting sqref="J64">
    <cfRule type="colorScale" priority="1">
      <colorScale>
        <cfvo type="min"/>
        <cfvo type="percentile" val="50"/>
        <cfvo type="max"/>
        <color rgb="FFF8696B"/>
        <color rgb="FFFFEB84"/>
        <color rgb="FF63BE7B"/>
      </colorScale>
    </cfRule>
  </conditionalFormatting>
  <conditionalFormatting sqref="J65:J1048576 J12:J18 J1:J10 J20:J31 J33:J42 J44:J54 J56:J58 J60:J63">
    <cfRule type="colorScale" priority="8">
      <colorScale>
        <cfvo type="min"/>
        <cfvo type="percentile" val="50"/>
        <cfvo type="max"/>
        <color rgb="FFF8696B"/>
        <color rgb="FFFFEB84"/>
        <color rgb="FF63BE7B"/>
      </colorScale>
    </cfRule>
  </conditionalFormatting>
  <pageMargins left="0.25" right="0.25" top="0.75" bottom="0.75" header="0.3" footer="0.3"/>
  <pageSetup scale="59" orientation="portrait" r:id="rId1"/>
  <ignoredErrors>
    <ignoredError sqref="B19:I43 H14 B16:C17 G16:I17 D16:F17 F15 D18:F18 B45:I49 B44:C44 F44:I44 B51:I65 B50:C50 F50:I5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A208-F867-4203-9C4A-9E236D76BF11}">
  <sheetPr codeName="Sheet21">
    <pageSetUpPr fitToPage="1"/>
  </sheetPr>
  <dimension ref="A1:K76"/>
  <sheetViews>
    <sheetView topLeftCell="A49" zoomScaleNormal="100" workbookViewId="0"/>
  </sheetViews>
  <sheetFormatPr defaultColWidth="8.85546875" defaultRowHeight="15.75" x14ac:dyDescent="0.25"/>
  <cols>
    <col min="1" max="1" width="45.140625" style="22" customWidth="1"/>
    <col min="2" max="2" width="14" style="22" customWidth="1"/>
    <col min="3" max="3" width="13.28515625" style="22" bestFit="1" customWidth="1"/>
    <col min="4" max="4" width="14" style="22" customWidth="1"/>
    <col min="5" max="5" width="13.28515625" style="22" bestFit="1" customWidth="1"/>
    <col min="6" max="6" width="14" style="22" customWidth="1"/>
    <col min="7" max="7" width="13.28515625" style="22" bestFit="1" customWidth="1"/>
    <col min="8" max="8" width="14" style="22" customWidth="1"/>
    <col min="9" max="9" width="13.28515625" style="22" bestFit="1" customWidth="1"/>
    <col min="10" max="10" width="14" style="22" customWidth="1"/>
    <col min="11" max="11" width="13.28515625" style="22" bestFit="1" customWidth="1"/>
    <col min="12" max="16384" width="8.85546875" style="22"/>
  </cols>
  <sheetData>
    <row r="1" spans="1:11" x14ac:dyDescent="0.25">
      <c r="A1" s="25" t="s">
        <v>2436</v>
      </c>
    </row>
    <row r="3" spans="1:11" ht="63" x14ac:dyDescent="0.25">
      <c r="A3" s="166" t="s">
        <v>5</v>
      </c>
      <c r="B3" s="167" t="s">
        <v>1847</v>
      </c>
      <c r="C3" s="167" t="s">
        <v>1848</v>
      </c>
      <c r="D3" s="167" t="s">
        <v>1849</v>
      </c>
      <c r="E3" s="167" t="s">
        <v>1850</v>
      </c>
      <c r="F3" s="167" t="s">
        <v>1851</v>
      </c>
      <c r="G3" s="167" t="s">
        <v>1852</v>
      </c>
      <c r="H3" s="167" t="s">
        <v>1853</v>
      </c>
      <c r="I3" s="167" t="s">
        <v>1854</v>
      </c>
      <c r="J3" s="167" t="s">
        <v>1855</v>
      </c>
      <c r="K3" s="167" t="s">
        <v>1856</v>
      </c>
    </row>
    <row r="4" spans="1:11" x14ac:dyDescent="0.25">
      <c r="A4" s="155" t="s">
        <v>17</v>
      </c>
      <c r="B4" s="168">
        <v>67.3</v>
      </c>
      <c r="C4" s="168" t="s">
        <v>1391</v>
      </c>
      <c r="D4" s="169">
        <v>83.6</v>
      </c>
      <c r="E4" s="168" t="s">
        <v>1857</v>
      </c>
      <c r="F4" s="168">
        <v>90.1</v>
      </c>
      <c r="G4" s="168" t="s">
        <v>1858</v>
      </c>
      <c r="H4" s="169">
        <v>94.3</v>
      </c>
      <c r="I4" s="168" t="s">
        <v>1859</v>
      </c>
      <c r="J4" s="168">
        <v>97.5</v>
      </c>
      <c r="K4" s="168" t="s">
        <v>1860</v>
      </c>
    </row>
    <row r="5" spans="1:11" x14ac:dyDescent="0.25">
      <c r="A5" s="170" t="s">
        <v>117</v>
      </c>
      <c r="B5" s="171">
        <v>26.8</v>
      </c>
      <c r="C5" s="172" t="s">
        <v>1395</v>
      </c>
      <c r="D5" s="172">
        <v>48.9</v>
      </c>
      <c r="E5" s="172" t="s">
        <v>1861</v>
      </c>
      <c r="F5" s="171">
        <v>71.8</v>
      </c>
      <c r="G5" s="172" t="s">
        <v>1862</v>
      </c>
      <c r="H5" s="172">
        <v>84.1</v>
      </c>
      <c r="I5" s="172" t="s">
        <v>1863</v>
      </c>
      <c r="J5" s="172">
        <v>92.4</v>
      </c>
      <c r="K5" s="172" t="s">
        <v>1864</v>
      </c>
    </row>
    <row r="6" spans="1:11" x14ac:dyDescent="0.25">
      <c r="A6" s="173" t="s">
        <v>127</v>
      </c>
      <c r="B6" s="171">
        <v>6.3</v>
      </c>
      <c r="C6" s="172" t="s">
        <v>1398</v>
      </c>
      <c r="D6" s="172">
        <v>15.1</v>
      </c>
      <c r="E6" s="172" t="s">
        <v>1865</v>
      </c>
      <c r="F6" s="171">
        <v>35.799999999999997</v>
      </c>
      <c r="G6" s="172" t="s">
        <v>1866</v>
      </c>
      <c r="H6" s="172">
        <v>56.2</v>
      </c>
      <c r="I6" s="172" t="s">
        <v>1867</v>
      </c>
      <c r="J6" s="172">
        <v>75.8</v>
      </c>
      <c r="K6" s="172" t="s">
        <v>1868</v>
      </c>
    </row>
    <row r="7" spans="1:11" x14ac:dyDescent="0.25">
      <c r="A7" s="173" t="s">
        <v>137</v>
      </c>
      <c r="B7" s="171">
        <v>58.4</v>
      </c>
      <c r="C7" s="172" t="s">
        <v>1401</v>
      </c>
      <c r="D7" s="172">
        <v>71.2</v>
      </c>
      <c r="E7" s="172" t="s">
        <v>1869</v>
      </c>
      <c r="F7" s="171">
        <v>83.1</v>
      </c>
      <c r="G7" s="172" t="s">
        <v>1870</v>
      </c>
      <c r="H7" s="171">
        <v>89.8</v>
      </c>
      <c r="I7" s="172" t="s">
        <v>1871</v>
      </c>
      <c r="J7" s="172">
        <v>94.6</v>
      </c>
      <c r="K7" s="172" t="s">
        <v>1872</v>
      </c>
    </row>
    <row r="8" spans="1:11" x14ac:dyDescent="0.25">
      <c r="A8" s="174" t="s">
        <v>147</v>
      </c>
      <c r="B8" s="172">
        <v>85.9</v>
      </c>
      <c r="C8" s="172" t="s">
        <v>1405</v>
      </c>
      <c r="D8" s="171">
        <v>94.8</v>
      </c>
      <c r="E8" s="171" t="s">
        <v>1873</v>
      </c>
      <c r="F8" s="172">
        <v>96.5</v>
      </c>
      <c r="G8" s="172" t="s">
        <v>1874</v>
      </c>
      <c r="H8" s="172">
        <v>97.9</v>
      </c>
      <c r="I8" s="172" t="s">
        <v>1875</v>
      </c>
      <c r="J8" s="172">
        <v>98.7</v>
      </c>
      <c r="K8" s="172" t="s">
        <v>1876</v>
      </c>
    </row>
    <row r="9" spans="1:11" x14ac:dyDescent="0.25">
      <c r="A9" s="173" t="s">
        <v>157</v>
      </c>
      <c r="B9" s="171">
        <v>93.3</v>
      </c>
      <c r="C9" s="171" t="s">
        <v>1408</v>
      </c>
      <c r="D9" s="172">
        <v>96.3</v>
      </c>
      <c r="E9" s="172" t="s">
        <v>1877</v>
      </c>
      <c r="F9" s="172">
        <v>97.3</v>
      </c>
      <c r="G9" s="172" t="s">
        <v>1878</v>
      </c>
      <c r="H9" s="172">
        <v>98.2</v>
      </c>
      <c r="I9" s="172" t="s">
        <v>1879</v>
      </c>
      <c r="J9" s="172">
        <v>98.9</v>
      </c>
      <c r="K9" s="172" t="s">
        <v>1880</v>
      </c>
    </row>
    <row r="10" spans="1:11" x14ac:dyDescent="0.25">
      <c r="A10" s="173" t="s">
        <v>167</v>
      </c>
      <c r="B10" s="172">
        <v>91.6</v>
      </c>
      <c r="C10" s="172" t="s">
        <v>1411</v>
      </c>
      <c r="D10" s="172">
        <v>96.9</v>
      </c>
      <c r="E10" s="172" t="s">
        <v>1881</v>
      </c>
      <c r="F10" s="172">
        <v>97.9</v>
      </c>
      <c r="G10" s="172" t="s">
        <v>1882</v>
      </c>
      <c r="H10" s="171">
        <v>98.7</v>
      </c>
      <c r="I10" s="171" t="s">
        <v>1883</v>
      </c>
      <c r="J10" s="171">
        <v>98.6</v>
      </c>
      <c r="K10" s="171" t="s">
        <v>1884</v>
      </c>
    </row>
    <row r="11" spans="1:11" x14ac:dyDescent="0.25">
      <c r="A11" s="37" t="s">
        <v>20</v>
      </c>
      <c r="B11" s="171">
        <v>89.6</v>
      </c>
      <c r="C11" s="172" t="s">
        <v>1414</v>
      </c>
      <c r="D11" s="171">
        <v>92.1</v>
      </c>
      <c r="E11" s="171" t="s">
        <v>1885</v>
      </c>
      <c r="F11" s="171">
        <v>94.1</v>
      </c>
      <c r="G11" s="172" t="s">
        <v>1886</v>
      </c>
      <c r="H11" s="172">
        <v>96.3</v>
      </c>
      <c r="I11" s="172" t="s">
        <v>1887</v>
      </c>
      <c r="J11" s="171">
        <v>98.3</v>
      </c>
      <c r="K11" s="172" t="s">
        <v>1888</v>
      </c>
    </row>
    <row r="12" spans="1:11" x14ac:dyDescent="0.25">
      <c r="A12" s="37" t="s">
        <v>21</v>
      </c>
      <c r="B12" s="171">
        <v>74.7</v>
      </c>
      <c r="C12" s="172" t="s">
        <v>1415</v>
      </c>
      <c r="D12" s="172">
        <v>82.9</v>
      </c>
      <c r="E12" s="172" t="s">
        <v>1889</v>
      </c>
      <c r="F12" s="171">
        <v>90.3</v>
      </c>
      <c r="G12" s="172" t="s">
        <v>1890</v>
      </c>
      <c r="H12" s="172">
        <v>94.6</v>
      </c>
      <c r="I12" s="172" t="s">
        <v>1891</v>
      </c>
      <c r="J12" s="172">
        <v>97.3</v>
      </c>
      <c r="K12" s="172" t="s">
        <v>1892</v>
      </c>
    </row>
    <row r="13" spans="1:11" x14ac:dyDescent="0.25">
      <c r="A13" s="37" t="s">
        <v>34</v>
      </c>
      <c r="B13" s="171">
        <v>49.4</v>
      </c>
      <c r="C13" s="172" t="s">
        <v>1416</v>
      </c>
      <c r="D13" s="172">
        <v>63.6</v>
      </c>
      <c r="E13" s="172" t="s">
        <v>1893</v>
      </c>
      <c r="F13" s="171" t="s">
        <v>1894</v>
      </c>
      <c r="G13" s="172" t="s">
        <v>1895</v>
      </c>
      <c r="H13" s="172">
        <v>85.3</v>
      </c>
      <c r="I13" s="172" t="s">
        <v>1896</v>
      </c>
      <c r="J13" s="172">
        <v>92.8</v>
      </c>
      <c r="K13" s="172" t="s">
        <v>1897</v>
      </c>
    </row>
    <row r="14" spans="1:11" x14ac:dyDescent="0.25">
      <c r="A14" s="37" t="s">
        <v>36</v>
      </c>
      <c r="B14" s="171">
        <v>92.6</v>
      </c>
      <c r="C14" s="172" t="s">
        <v>1417</v>
      </c>
      <c r="D14" s="172">
        <v>95.2</v>
      </c>
      <c r="E14" s="172" t="s">
        <v>1898</v>
      </c>
      <c r="F14" s="171">
        <v>96.9</v>
      </c>
      <c r="G14" s="172" t="s">
        <v>1899</v>
      </c>
      <c r="H14" s="172">
        <v>98.2</v>
      </c>
      <c r="I14" s="172" t="s">
        <v>1900</v>
      </c>
      <c r="J14" s="172">
        <v>99.2</v>
      </c>
      <c r="K14" s="172" t="s">
        <v>1901</v>
      </c>
    </row>
    <row r="15" spans="1:11" x14ac:dyDescent="0.25">
      <c r="A15" s="37" t="s">
        <v>38</v>
      </c>
      <c r="B15" s="171">
        <v>95.9</v>
      </c>
      <c r="C15" s="172" t="s">
        <v>1418</v>
      </c>
      <c r="D15" s="172">
        <v>97.5</v>
      </c>
      <c r="E15" s="172" t="s">
        <v>1902</v>
      </c>
      <c r="F15" s="171">
        <v>99.2</v>
      </c>
      <c r="G15" s="172" t="s">
        <v>1903</v>
      </c>
      <c r="H15" s="172">
        <v>99.6</v>
      </c>
      <c r="I15" s="172" t="s">
        <v>1904</v>
      </c>
      <c r="J15" s="171">
        <v>99.8</v>
      </c>
      <c r="K15" s="172" t="s">
        <v>1905</v>
      </c>
    </row>
    <row r="16" spans="1:11" x14ac:dyDescent="0.25">
      <c r="A16" s="37" t="s">
        <v>40</v>
      </c>
      <c r="B16" s="171">
        <v>81.7</v>
      </c>
      <c r="C16" s="172" t="s">
        <v>1419</v>
      </c>
      <c r="D16" s="171">
        <v>87.9</v>
      </c>
      <c r="E16" s="172" t="s">
        <v>1906</v>
      </c>
      <c r="F16" s="172">
        <v>92.9</v>
      </c>
      <c r="G16" s="172" t="s">
        <v>1907</v>
      </c>
      <c r="H16" s="172">
        <v>96.3</v>
      </c>
      <c r="I16" s="172" t="s">
        <v>1908</v>
      </c>
      <c r="J16" s="172">
        <v>98.2</v>
      </c>
      <c r="K16" s="172" t="s">
        <v>1909</v>
      </c>
    </row>
    <row r="17" spans="1:11" x14ac:dyDescent="0.25">
      <c r="A17" s="66" t="s">
        <v>194</v>
      </c>
      <c r="B17" s="171">
        <v>84.3</v>
      </c>
      <c r="C17" s="172" t="s">
        <v>1421</v>
      </c>
      <c r="D17" s="171">
        <v>88.8</v>
      </c>
      <c r="E17" s="172" t="s">
        <v>1910</v>
      </c>
      <c r="F17" s="171">
        <v>93.5</v>
      </c>
      <c r="G17" s="172" t="s">
        <v>1911</v>
      </c>
      <c r="H17" s="172">
        <v>96.5</v>
      </c>
      <c r="I17" s="172" t="s">
        <v>1912</v>
      </c>
      <c r="J17" s="172">
        <v>98.3</v>
      </c>
      <c r="K17" s="172" t="s">
        <v>1913</v>
      </c>
    </row>
    <row r="18" spans="1:11" x14ac:dyDescent="0.25">
      <c r="A18" s="66" t="s">
        <v>198</v>
      </c>
      <c r="B18" s="171">
        <v>52.4</v>
      </c>
      <c r="C18" s="172" t="s">
        <v>1423</v>
      </c>
      <c r="D18" s="172">
        <v>65.2</v>
      </c>
      <c r="E18" s="172" t="s">
        <v>1914</v>
      </c>
      <c r="F18" s="171">
        <v>76.7</v>
      </c>
      <c r="G18" s="172" t="s">
        <v>1915</v>
      </c>
      <c r="H18" s="171">
        <v>88.9</v>
      </c>
      <c r="I18" s="171" t="s">
        <v>1916</v>
      </c>
      <c r="J18" s="172">
        <v>94.6</v>
      </c>
      <c r="K18" s="172" t="s">
        <v>1917</v>
      </c>
    </row>
    <row r="19" spans="1:11" x14ac:dyDescent="0.25">
      <c r="A19" s="170" t="s">
        <v>22</v>
      </c>
      <c r="B19" s="172" t="s">
        <v>1918</v>
      </c>
      <c r="C19" s="172" t="s">
        <v>1424</v>
      </c>
      <c r="D19" s="171">
        <v>79.400000000000006</v>
      </c>
      <c r="E19" s="171" t="s">
        <v>1919</v>
      </c>
      <c r="F19" s="172">
        <v>87.2</v>
      </c>
      <c r="G19" s="172" t="s">
        <v>1920</v>
      </c>
      <c r="H19" s="171">
        <v>92.8</v>
      </c>
      <c r="I19" s="171" t="s">
        <v>1921</v>
      </c>
      <c r="J19" s="172">
        <v>97.3</v>
      </c>
      <c r="K19" s="172" t="s">
        <v>1922</v>
      </c>
    </row>
    <row r="20" spans="1:11" x14ac:dyDescent="0.25">
      <c r="A20" s="174" t="s">
        <v>211</v>
      </c>
      <c r="B20" s="172">
        <v>64.3</v>
      </c>
      <c r="C20" s="172" t="s">
        <v>1427</v>
      </c>
      <c r="D20" s="171">
        <v>79.7</v>
      </c>
      <c r="E20" s="171" t="s">
        <v>1923</v>
      </c>
      <c r="F20" s="172">
        <v>87.2</v>
      </c>
      <c r="G20" s="172" t="s">
        <v>1924</v>
      </c>
      <c r="H20" s="172">
        <v>92.9</v>
      </c>
      <c r="I20" s="172" t="s">
        <v>1925</v>
      </c>
      <c r="J20" s="172">
        <v>97.3</v>
      </c>
      <c r="K20" s="172" t="s">
        <v>1926</v>
      </c>
    </row>
    <row r="21" spans="1:11" x14ac:dyDescent="0.25">
      <c r="A21" s="175" t="s">
        <v>221</v>
      </c>
      <c r="B21" s="171">
        <v>67.599999999999994</v>
      </c>
      <c r="C21" s="171" t="s">
        <v>1431</v>
      </c>
      <c r="D21" s="172">
        <v>79.900000000000006</v>
      </c>
      <c r="E21" s="172" t="s">
        <v>1927</v>
      </c>
      <c r="F21" s="171">
        <v>87.1</v>
      </c>
      <c r="G21" s="171" t="s">
        <v>1928</v>
      </c>
      <c r="H21" s="172">
        <v>92.2</v>
      </c>
      <c r="I21" s="172" t="s">
        <v>1929</v>
      </c>
      <c r="J21" s="172" t="s">
        <v>1730</v>
      </c>
      <c r="K21" s="172" t="s">
        <v>1930</v>
      </c>
    </row>
    <row r="22" spans="1:11" x14ac:dyDescent="0.25">
      <c r="A22" s="175" t="s">
        <v>231</v>
      </c>
      <c r="B22" s="172">
        <v>65.599999999999994</v>
      </c>
      <c r="C22" s="172" t="s">
        <v>1435</v>
      </c>
      <c r="D22" s="172">
        <v>80.599999999999994</v>
      </c>
      <c r="E22" s="172" t="s">
        <v>1931</v>
      </c>
      <c r="F22" s="171">
        <v>88.2</v>
      </c>
      <c r="G22" s="171" t="s">
        <v>1932</v>
      </c>
      <c r="H22" s="172">
        <v>94.1</v>
      </c>
      <c r="I22" s="172" t="s">
        <v>1933</v>
      </c>
      <c r="J22" s="172">
        <v>97.8</v>
      </c>
      <c r="K22" s="172" t="s">
        <v>1934</v>
      </c>
    </row>
    <row r="23" spans="1:11" x14ac:dyDescent="0.25">
      <c r="A23" s="174" t="s">
        <v>241</v>
      </c>
      <c r="B23" s="172">
        <v>65.8</v>
      </c>
      <c r="C23" s="172" t="s">
        <v>1438</v>
      </c>
      <c r="D23" s="172">
        <v>77.8</v>
      </c>
      <c r="E23" s="172" t="s">
        <v>1935</v>
      </c>
      <c r="F23" s="172">
        <v>86.1</v>
      </c>
      <c r="G23" s="172" t="s">
        <v>1936</v>
      </c>
      <c r="H23" s="172">
        <v>91.9</v>
      </c>
      <c r="I23" s="172" t="s">
        <v>1937</v>
      </c>
      <c r="J23" s="172">
        <v>96.9</v>
      </c>
      <c r="K23" s="172" t="s">
        <v>1938</v>
      </c>
    </row>
    <row r="24" spans="1:11" x14ac:dyDescent="0.25">
      <c r="A24" s="174" t="s">
        <v>251</v>
      </c>
      <c r="B24" s="172" t="s">
        <v>1939</v>
      </c>
      <c r="C24" s="172" t="s">
        <v>1441</v>
      </c>
      <c r="D24" s="172">
        <v>75.7</v>
      </c>
      <c r="E24" s="172" t="s">
        <v>1940</v>
      </c>
      <c r="F24" s="172">
        <v>84.8</v>
      </c>
      <c r="G24" s="172" t="s">
        <v>1941</v>
      </c>
      <c r="H24" s="172">
        <v>91.5</v>
      </c>
      <c r="I24" s="172" t="s">
        <v>1942</v>
      </c>
      <c r="J24" s="171">
        <v>96.6</v>
      </c>
      <c r="K24" s="171" t="s">
        <v>1943</v>
      </c>
    </row>
    <row r="25" spans="1:11" x14ac:dyDescent="0.25">
      <c r="A25" s="174" t="s">
        <v>260</v>
      </c>
      <c r="B25" s="172">
        <v>67.900000000000006</v>
      </c>
      <c r="C25" s="172" t="s">
        <v>1444</v>
      </c>
      <c r="D25" s="171">
        <v>78.3</v>
      </c>
      <c r="E25" s="171" t="s">
        <v>1944</v>
      </c>
      <c r="F25" s="172">
        <v>86.5</v>
      </c>
      <c r="G25" s="172" t="s">
        <v>1945</v>
      </c>
      <c r="H25" s="171" t="s">
        <v>1623</v>
      </c>
      <c r="I25" s="171" t="s">
        <v>1946</v>
      </c>
      <c r="J25" s="172" t="s">
        <v>1730</v>
      </c>
      <c r="K25" s="172" t="s">
        <v>1947</v>
      </c>
    </row>
    <row r="26" spans="1:11" x14ac:dyDescent="0.25">
      <c r="A26" s="170" t="s">
        <v>23</v>
      </c>
      <c r="B26" s="172">
        <v>19.399999999999999</v>
      </c>
      <c r="C26" s="172" t="s">
        <v>1447</v>
      </c>
      <c r="D26" s="172">
        <v>43.3</v>
      </c>
      <c r="E26" s="172" t="s">
        <v>1948</v>
      </c>
      <c r="F26" s="171">
        <v>64.7</v>
      </c>
      <c r="G26" s="171" t="s">
        <v>1949</v>
      </c>
      <c r="H26" s="171">
        <v>79.8</v>
      </c>
      <c r="I26" s="172" t="s">
        <v>1950</v>
      </c>
      <c r="J26" s="172">
        <v>91.9</v>
      </c>
      <c r="K26" s="172" t="s">
        <v>1951</v>
      </c>
    </row>
    <row r="27" spans="1:11" x14ac:dyDescent="0.25">
      <c r="A27" s="174" t="s">
        <v>275</v>
      </c>
      <c r="B27" s="171">
        <v>21.6</v>
      </c>
      <c r="C27" s="172" t="s">
        <v>1451</v>
      </c>
      <c r="D27" s="172" t="s">
        <v>1952</v>
      </c>
      <c r="E27" s="172" t="s">
        <v>1953</v>
      </c>
      <c r="F27" s="172">
        <v>67.3</v>
      </c>
      <c r="G27" s="172" t="s">
        <v>1954</v>
      </c>
      <c r="H27" s="172">
        <v>82.7</v>
      </c>
      <c r="I27" s="172" t="s">
        <v>1955</v>
      </c>
      <c r="J27" s="172">
        <v>93.2</v>
      </c>
      <c r="K27" s="172" t="s">
        <v>1956</v>
      </c>
    </row>
    <row r="28" spans="1:11" x14ac:dyDescent="0.25">
      <c r="A28" s="174" t="s">
        <v>283</v>
      </c>
      <c r="B28" s="172">
        <v>16.899999999999999</v>
      </c>
      <c r="C28" s="172" t="s">
        <v>1455</v>
      </c>
      <c r="D28" s="172">
        <v>40.200000000000003</v>
      </c>
      <c r="E28" s="172" t="s">
        <v>1957</v>
      </c>
      <c r="F28" s="172">
        <v>56.2</v>
      </c>
      <c r="G28" s="172" t="s">
        <v>1958</v>
      </c>
      <c r="H28" s="171">
        <v>71.3</v>
      </c>
      <c r="I28" s="171" t="s">
        <v>1959</v>
      </c>
      <c r="J28" s="172">
        <v>87.1</v>
      </c>
      <c r="K28" s="172" t="s">
        <v>1960</v>
      </c>
    </row>
    <row r="29" spans="1:11" x14ac:dyDescent="0.25">
      <c r="A29" s="174" t="s">
        <v>28</v>
      </c>
      <c r="B29" s="172" t="s">
        <v>1961</v>
      </c>
      <c r="C29" s="172" t="s">
        <v>1458</v>
      </c>
      <c r="D29" s="172">
        <v>47.9</v>
      </c>
      <c r="E29" s="172" t="s">
        <v>1962</v>
      </c>
      <c r="F29" s="172">
        <v>62.8</v>
      </c>
      <c r="G29" s="172" t="s">
        <v>1963</v>
      </c>
      <c r="H29" s="172">
        <v>76.7</v>
      </c>
      <c r="I29" s="172" t="s">
        <v>1964</v>
      </c>
      <c r="J29" s="172">
        <v>91.5</v>
      </c>
      <c r="K29" s="172" t="s">
        <v>1965</v>
      </c>
    </row>
    <row r="30" spans="1:11" x14ac:dyDescent="0.25">
      <c r="A30" s="174" t="s">
        <v>35</v>
      </c>
      <c r="B30" s="172">
        <v>15.1</v>
      </c>
      <c r="C30" s="172" t="s">
        <v>1461</v>
      </c>
      <c r="D30" s="172">
        <v>41.7</v>
      </c>
      <c r="E30" s="172" t="s">
        <v>1966</v>
      </c>
      <c r="F30" s="172">
        <v>65.2</v>
      </c>
      <c r="G30" s="172" t="s">
        <v>1967</v>
      </c>
      <c r="H30" s="172">
        <v>82.3</v>
      </c>
      <c r="I30" s="172" t="s">
        <v>1968</v>
      </c>
      <c r="J30" s="172">
        <v>92.7</v>
      </c>
      <c r="K30" s="172" t="s">
        <v>1969</v>
      </c>
    </row>
    <row r="31" spans="1:11" x14ac:dyDescent="0.25">
      <c r="A31" s="170" t="s">
        <v>37</v>
      </c>
      <c r="B31" s="171">
        <v>33.6</v>
      </c>
      <c r="C31" s="171" t="s">
        <v>1464</v>
      </c>
      <c r="D31" s="172">
        <v>59.9</v>
      </c>
      <c r="E31" s="172" t="s">
        <v>1970</v>
      </c>
      <c r="F31" s="171">
        <v>78.3</v>
      </c>
      <c r="G31" s="171" t="s">
        <v>1971</v>
      </c>
      <c r="H31" s="171">
        <v>90.6</v>
      </c>
      <c r="I31" s="171" t="s">
        <v>1972</v>
      </c>
      <c r="J31" s="172">
        <v>95.8</v>
      </c>
      <c r="K31" s="172" t="s">
        <v>1973</v>
      </c>
    </row>
    <row r="32" spans="1:11" x14ac:dyDescent="0.25">
      <c r="A32" s="170" t="s">
        <v>26</v>
      </c>
      <c r="B32" s="171">
        <v>61.8</v>
      </c>
      <c r="C32" s="171" t="s">
        <v>1467</v>
      </c>
      <c r="D32" s="172">
        <v>76.2</v>
      </c>
      <c r="E32" s="172" t="s">
        <v>1974</v>
      </c>
      <c r="F32" s="172">
        <v>86.3</v>
      </c>
      <c r="G32" s="172" t="s">
        <v>1975</v>
      </c>
      <c r="H32" s="172">
        <v>91.2</v>
      </c>
      <c r="I32" s="172" t="s">
        <v>1976</v>
      </c>
      <c r="J32" s="172">
        <v>96.6</v>
      </c>
      <c r="K32" s="172" t="s">
        <v>1977</v>
      </c>
    </row>
    <row r="33" spans="1:11" x14ac:dyDescent="0.25">
      <c r="A33" s="170" t="s">
        <v>33</v>
      </c>
      <c r="B33" s="172">
        <v>64.7</v>
      </c>
      <c r="C33" s="172" t="s">
        <v>1470</v>
      </c>
      <c r="D33" s="172">
        <v>78.7</v>
      </c>
      <c r="E33" s="172" t="s">
        <v>1978</v>
      </c>
      <c r="F33" s="172">
        <v>86.8</v>
      </c>
      <c r="G33" s="172" t="s">
        <v>1979</v>
      </c>
      <c r="H33" s="172" t="s">
        <v>1623</v>
      </c>
      <c r="I33" s="172" t="s">
        <v>1544</v>
      </c>
      <c r="J33" s="172">
        <v>96.3</v>
      </c>
      <c r="K33" s="172" t="s">
        <v>1980</v>
      </c>
    </row>
    <row r="34" spans="1:11" x14ac:dyDescent="0.25">
      <c r="A34" s="174" t="s">
        <v>342</v>
      </c>
      <c r="B34" s="172">
        <v>30.6</v>
      </c>
      <c r="C34" s="172" t="s">
        <v>1473</v>
      </c>
      <c r="D34" s="172">
        <v>51.3</v>
      </c>
      <c r="E34" s="172" t="s">
        <v>1981</v>
      </c>
      <c r="F34" s="172">
        <v>65.599999999999994</v>
      </c>
      <c r="G34" s="172" t="s">
        <v>1982</v>
      </c>
      <c r="H34" s="172">
        <v>74.7</v>
      </c>
      <c r="I34" s="172" t="s">
        <v>1983</v>
      </c>
      <c r="J34" s="172" t="s">
        <v>1984</v>
      </c>
      <c r="K34" s="172" t="s">
        <v>1985</v>
      </c>
    </row>
    <row r="35" spans="1:11" x14ac:dyDescent="0.25">
      <c r="A35" s="174" t="s">
        <v>334</v>
      </c>
      <c r="B35" s="171">
        <v>66.5</v>
      </c>
      <c r="C35" s="171" t="s">
        <v>1476</v>
      </c>
      <c r="D35" s="172">
        <v>80.2</v>
      </c>
      <c r="E35" s="172" t="s">
        <v>1986</v>
      </c>
      <c r="F35" s="172">
        <v>88.4</v>
      </c>
      <c r="G35" s="172" t="s">
        <v>1987</v>
      </c>
      <c r="H35" s="171">
        <v>92.8</v>
      </c>
      <c r="I35" s="171" t="s">
        <v>1988</v>
      </c>
      <c r="J35" s="171">
        <v>96.3</v>
      </c>
      <c r="K35" s="171" t="s">
        <v>1989</v>
      </c>
    </row>
    <row r="36" spans="1:11" x14ac:dyDescent="0.25">
      <c r="A36" s="174" t="s">
        <v>350</v>
      </c>
      <c r="B36" s="171">
        <v>69.099999999999994</v>
      </c>
      <c r="C36" s="172" t="s">
        <v>1479</v>
      </c>
      <c r="D36" s="172">
        <v>79.599999999999994</v>
      </c>
      <c r="E36" s="172" t="s">
        <v>1990</v>
      </c>
      <c r="F36" s="171">
        <v>86.2</v>
      </c>
      <c r="G36" s="171" t="s">
        <v>1991</v>
      </c>
      <c r="H36" s="172">
        <v>90.3</v>
      </c>
      <c r="I36" s="172" t="s">
        <v>1992</v>
      </c>
      <c r="J36" s="172">
        <v>96.4</v>
      </c>
      <c r="K36" s="172" t="s">
        <v>1993</v>
      </c>
    </row>
    <row r="37" spans="1:11" x14ac:dyDescent="0.25">
      <c r="A37" s="174" t="s">
        <v>357</v>
      </c>
      <c r="B37" s="172">
        <v>66.099999999999994</v>
      </c>
      <c r="C37" s="172" t="s">
        <v>1482</v>
      </c>
      <c r="D37" s="171">
        <v>78.8</v>
      </c>
      <c r="E37" s="172" t="s">
        <v>1994</v>
      </c>
      <c r="F37" s="172">
        <v>86.3</v>
      </c>
      <c r="G37" s="172" t="s">
        <v>1995</v>
      </c>
      <c r="H37" s="172">
        <v>92.4</v>
      </c>
      <c r="I37" s="172" t="s">
        <v>1996</v>
      </c>
      <c r="J37" s="172" t="s">
        <v>1730</v>
      </c>
      <c r="K37" s="172" t="s">
        <v>1997</v>
      </c>
    </row>
    <row r="38" spans="1:11" x14ac:dyDescent="0.25">
      <c r="A38" s="170" t="s">
        <v>39</v>
      </c>
      <c r="B38" s="171">
        <v>97.9</v>
      </c>
      <c r="C38" s="171" t="s">
        <v>1485</v>
      </c>
      <c r="D38" s="171">
        <v>99.5</v>
      </c>
      <c r="E38" s="171" t="s">
        <v>1998</v>
      </c>
      <c r="F38" s="171">
        <v>99.6</v>
      </c>
      <c r="G38" s="171" t="s">
        <v>1999</v>
      </c>
      <c r="H38" s="171">
        <v>99.8</v>
      </c>
      <c r="I38" s="171" t="s">
        <v>2000</v>
      </c>
      <c r="J38" s="171">
        <v>99.9</v>
      </c>
      <c r="K38" s="176" t="s">
        <v>2001</v>
      </c>
    </row>
    <row r="39" spans="1:11" x14ac:dyDescent="0.25">
      <c r="A39" s="174" t="s">
        <v>374</v>
      </c>
      <c r="B39" s="171">
        <v>22.1</v>
      </c>
      <c r="C39" s="171" t="s">
        <v>1489</v>
      </c>
      <c r="D39" s="171">
        <v>73.3</v>
      </c>
      <c r="E39" s="171" t="s">
        <v>2002</v>
      </c>
      <c r="F39" s="171" t="s">
        <v>2003</v>
      </c>
      <c r="G39" s="171" t="s">
        <v>2004</v>
      </c>
      <c r="H39" s="171" t="s">
        <v>2003</v>
      </c>
      <c r="I39" s="176" t="s">
        <v>2004</v>
      </c>
      <c r="J39" s="171" t="s">
        <v>2003</v>
      </c>
      <c r="K39" s="176" t="s">
        <v>2004</v>
      </c>
    </row>
    <row r="40" spans="1:11" x14ac:dyDescent="0.25">
      <c r="A40" s="174" t="s">
        <v>381</v>
      </c>
      <c r="B40" s="171">
        <v>96.9</v>
      </c>
      <c r="C40" s="171" t="s">
        <v>1493</v>
      </c>
      <c r="D40" s="171" t="s">
        <v>2005</v>
      </c>
      <c r="E40" s="171" t="s">
        <v>2006</v>
      </c>
      <c r="F40" s="171">
        <v>98.8</v>
      </c>
      <c r="G40" s="171" t="s">
        <v>2007</v>
      </c>
      <c r="H40" s="171" t="s">
        <v>2005</v>
      </c>
      <c r="I40" s="171" t="s">
        <v>2008</v>
      </c>
      <c r="J40" s="171">
        <v>99.7</v>
      </c>
      <c r="K40" s="176" t="s">
        <v>2009</v>
      </c>
    </row>
    <row r="41" spans="1:11" x14ac:dyDescent="0.25">
      <c r="A41" s="174" t="s">
        <v>387</v>
      </c>
      <c r="B41" s="171">
        <v>83.7</v>
      </c>
      <c r="C41" s="171" t="s">
        <v>1497</v>
      </c>
      <c r="D41" s="171">
        <v>88.3</v>
      </c>
      <c r="E41" s="171" t="s">
        <v>2010</v>
      </c>
      <c r="F41" s="171">
        <v>90.5</v>
      </c>
      <c r="G41" s="171" t="s">
        <v>2011</v>
      </c>
      <c r="H41" s="171">
        <v>92.7</v>
      </c>
      <c r="I41" s="171" t="s">
        <v>2012</v>
      </c>
      <c r="J41" s="171">
        <v>97.4</v>
      </c>
      <c r="K41" s="176" t="s">
        <v>2013</v>
      </c>
    </row>
    <row r="42" spans="1:11" x14ac:dyDescent="0.25">
      <c r="A42" s="174" t="s">
        <v>391</v>
      </c>
      <c r="B42" s="171">
        <v>99.7</v>
      </c>
      <c r="C42" s="171" t="s">
        <v>1501</v>
      </c>
      <c r="D42" s="171">
        <v>99.8</v>
      </c>
      <c r="E42" s="176" t="s">
        <v>2014</v>
      </c>
      <c r="F42" s="171">
        <v>99.8</v>
      </c>
      <c r="G42" s="176" t="s">
        <v>2000</v>
      </c>
      <c r="H42" s="171">
        <v>99.9</v>
      </c>
      <c r="I42" s="171" t="s">
        <v>2015</v>
      </c>
      <c r="J42" s="171">
        <v>99.9</v>
      </c>
      <c r="K42" s="176" t="s">
        <v>2016</v>
      </c>
    </row>
    <row r="43" spans="1:11" x14ac:dyDescent="0.25">
      <c r="A43" s="170" t="s">
        <v>27</v>
      </c>
      <c r="B43" s="172">
        <v>62.4</v>
      </c>
      <c r="C43" s="172" t="s">
        <v>1504</v>
      </c>
      <c r="D43" s="171">
        <v>81.900000000000006</v>
      </c>
      <c r="E43" s="172" t="s">
        <v>2017</v>
      </c>
      <c r="F43" s="171">
        <v>89.1</v>
      </c>
      <c r="G43" s="172" t="s">
        <v>2018</v>
      </c>
      <c r="H43" s="171" t="s">
        <v>2019</v>
      </c>
      <c r="I43" s="171" t="s">
        <v>2020</v>
      </c>
      <c r="J43" s="171">
        <v>97.2</v>
      </c>
      <c r="K43" s="171" t="s">
        <v>2021</v>
      </c>
    </row>
    <row r="44" spans="1:11" x14ac:dyDescent="0.25">
      <c r="A44" s="175" t="s">
        <v>410</v>
      </c>
      <c r="B44" s="172">
        <v>73.8</v>
      </c>
      <c r="C44" s="172" t="s">
        <v>1507</v>
      </c>
      <c r="D44" s="172">
        <v>87.9</v>
      </c>
      <c r="E44" s="172" t="s">
        <v>2022</v>
      </c>
      <c r="F44" s="172">
        <v>93.2</v>
      </c>
      <c r="G44" s="172" t="s">
        <v>2023</v>
      </c>
      <c r="H44" s="171">
        <v>96.3</v>
      </c>
      <c r="I44" s="171" t="s">
        <v>2024</v>
      </c>
      <c r="J44" s="171">
        <v>98.7</v>
      </c>
      <c r="K44" s="171" t="s">
        <v>2025</v>
      </c>
    </row>
    <row r="45" spans="1:11" x14ac:dyDescent="0.25">
      <c r="A45" s="175" t="s">
        <v>417</v>
      </c>
      <c r="B45" s="172">
        <v>21.2</v>
      </c>
      <c r="C45" s="172" t="s">
        <v>1510</v>
      </c>
      <c r="D45" s="172">
        <v>54.7</v>
      </c>
      <c r="E45" s="172" t="s">
        <v>2026</v>
      </c>
      <c r="F45" s="171">
        <v>75.599999999999994</v>
      </c>
      <c r="G45" s="171" t="s">
        <v>2027</v>
      </c>
      <c r="H45" s="171">
        <v>86.2</v>
      </c>
      <c r="I45" s="172" t="s">
        <v>2028</v>
      </c>
      <c r="J45" s="171">
        <v>89.8</v>
      </c>
      <c r="K45" s="171" t="s">
        <v>2029</v>
      </c>
    </row>
    <row r="46" spans="1:11" x14ac:dyDescent="0.25">
      <c r="A46" s="175" t="s">
        <v>420</v>
      </c>
      <c r="B46" s="172">
        <v>26.9</v>
      </c>
      <c r="C46" s="172" t="s">
        <v>1513</v>
      </c>
      <c r="D46" s="171">
        <v>56.3</v>
      </c>
      <c r="E46" s="172" t="s">
        <v>2030</v>
      </c>
      <c r="F46" s="172">
        <v>75.400000000000006</v>
      </c>
      <c r="G46" s="172" t="s">
        <v>2031</v>
      </c>
      <c r="H46" s="172">
        <v>85.6</v>
      </c>
      <c r="I46" s="172" t="s">
        <v>2032</v>
      </c>
      <c r="J46" s="171" t="s">
        <v>1730</v>
      </c>
      <c r="K46" s="172" t="s">
        <v>2033</v>
      </c>
    </row>
    <row r="47" spans="1:11" x14ac:dyDescent="0.25">
      <c r="A47" s="175" t="s">
        <v>427</v>
      </c>
      <c r="B47" s="172">
        <v>89.9</v>
      </c>
      <c r="C47" s="172" t="s">
        <v>1516</v>
      </c>
      <c r="D47" s="172">
        <v>92.6</v>
      </c>
      <c r="E47" s="172" t="s">
        <v>2034</v>
      </c>
      <c r="F47" s="172">
        <v>93.8</v>
      </c>
      <c r="G47" s="172" t="s">
        <v>2035</v>
      </c>
      <c r="H47" s="172">
        <v>95.3</v>
      </c>
      <c r="I47" s="172" t="s">
        <v>2036</v>
      </c>
      <c r="J47" s="171">
        <v>97.6</v>
      </c>
      <c r="K47" s="171" t="s">
        <v>2037</v>
      </c>
    </row>
    <row r="48" spans="1:11" x14ac:dyDescent="0.25">
      <c r="A48" s="175" t="s">
        <v>436</v>
      </c>
      <c r="B48" s="172">
        <v>64.2</v>
      </c>
      <c r="C48" s="172" t="s">
        <v>1519</v>
      </c>
      <c r="D48" s="172" t="s">
        <v>2038</v>
      </c>
      <c r="E48" s="172" t="s">
        <v>2039</v>
      </c>
      <c r="F48" s="172">
        <v>85.5</v>
      </c>
      <c r="G48" s="172" t="s">
        <v>2040</v>
      </c>
      <c r="H48" s="171">
        <v>89.8</v>
      </c>
      <c r="I48" s="172" t="s">
        <v>2041</v>
      </c>
      <c r="J48" s="172">
        <v>96.2</v>
      </c>
      <c r="K48" s="172" t="s">
        <v>2042</v>
      </c>
    </row>
    <row r="49" spans="1:11" x14ac:dyDescent="0.25">
      <c r="A49" s="170" t="s">
        <v>444</v>
      </c>
      <c r="B49" s="172">
        <v>71.7</v>
      </c>
      <c r="C49" s="172" t="s">
        <v>1522</v>
      </c>
      <c r="D49" s="171">
        <v>87.2</v>
      </c>
      <c r="E49" s="171" t="s">
        <v>1924</v>
      </c>
      <c r="F49" s="172">
        <v>92.5</v>
      </c>
      <c r="G49" s="172" t="s">
        <v>2043</v>
      </c>
      <c r="H49" s="171">
        <v>95.5</v>
      </c>
      <c r="I49" s="172" t="s">
        <v>2044</v>
      </c>
      <c r="J49" s="172" t="s">
        <v>2045</v>
      </c>
      <c r="K49" s="172" t="s">
        <v>2046</v>
      </c>
    </row>
    <row r="50" spans="1:11" x14ac:dyDescent="0.25">
      <c r="A50" s="174" t="s">
        <v>454</v>
      </c>
      <c r="B50" s="172">
        <v>87.7</v>
      </c>
      <c r="C50" s="172" t="s">
        <v>1525</v>
      </c>
      <c r="D50" s="172">
        <v>95.7</v>
      </c>
      <c r="E50" s="172" t="s">
        <v>2047</v>
      </c>
      <c r="F50" s="171">
        <v>96.4</v>
      </c>
      <c r="G50" s="171" t="s">
        <v>2048</v>
      </c>
      <c r="H50" s="172">
        <v>97.4</v>
      </c>
      <c r="I50" s="172" t="s">
        <v>2049</v>
      </c>
      <c r="J50" s="171">
        <v>98.5</v>
      </c>
      <c r="K50" s="171" t="s">
        <v>2050</v>
      </c>
    </row>
    <row r="51" spans="1:11" x14ac:dyDescent="0.25">
      <c r="A51" s="174" t="s">
        <v>461</v>
      </c>
      <c r="B51" s="171">
        <v>70.099999999999994</v>
      </c>
      <c r="C51" s="171" t="s">
        <v>1528</v>
      </c>
      <c r="D51" s="171">
        <v>86.2</v>
      </c>
      <c r="E51" s="171" t="s">
        <v>2051</v>
      </c>
      <c r="F51" s="171">
        <v>92.1</v>
      </c>
      <c r="G51" s="177" t="s">
        <v>2052</v>
      </c>
      <c r="H51" s="172">
        <v>95.2</v>
      </c>
      <c r="I51" s="172" t="s">
        <v>2053</v>
      </c>
      <c r="J51" s="172">
        <v>97.9</v>
      </c>
      <c r="K51" s="172" t="s">
        <v>1485</v>
      </c>
    </row>
    <row r="52" spans="1:11" x14ac:dyDescent="0.25">
      <c r="A52" s="174" t="s">
        <v>471</v>
      </c>
      <c r="B52" s="172">
        <v>68.599999999999994</v>
      </c>
      <c r="C52" s="172" t="s">
        <v>1532</v>
      </c>
      <c r="D52" s="171">
        <v>86.1</v>
      </c>
      <c r="E52" s="172" t="s">
        <v>2054</v>
      </c>
      <c r="F52" s="171">
        <v>92.1</v>
      </c>
      <c r="G52" s="171" t="s">
        <v>2055</v>
      </c>
      <c r="H52" s="172">
        <v>95.2</v>
      </c>
      <c r="I52" s="172" t="s">
        <v>2056</v>
      </c>
      <c r="J52" s="172" t="s">
        <v>2045</v>
      </c>
      <c r="K52" s="172" t="s">
        <v>2057</v>
      </c>
    </row>
    <row r="53" spans="1:11" x14ac:dyDescent="0.25">
      <c r="A53" s="174" t="s">
        <v>481</v>
      </c>
      <c r="B53" s="171">
        <v>71.599999999999994</v>
      </c>
      <c r="C53" s="171" t="s">
        <v>1536</v>
      </c>
      <c r="D53" s="172">
        <v>86.3</v>
      </c>
      <c r="E53" s="172" t="s">
        <v>2058</v>
      </c>
      <c r="F53" s="172" t="s">
        <v>1623</v>
      </c>
      <c r="G53" s="172" t="s">
        <v>2059</v>
      </c>
      <c r="H53" s="172">
        <v>95.2</v>
      </c>
      <c r="I53" s="172" t="s">
        <v>2060</v>
      </c>
      <c r="J53" s="172">
        <v>97.8</v>
      </c>
      <c r="K53" s="172" t="s">
        <v>1934</v>
      </c>
    </row>
    <row r="54" spans="1:11" x14ac:dyDescent="0.25">
      <c r="A54" s="170" t="s">
        <v>31</v>
      </c>
      <c r="B54" s="171">
        <v>55.2</v>
      </c>
      <c r="C54" s="171" t="s">
        <v>1539</v>
      </c>
      <c r="D54" s="172">
        <v>69.599999999999994</v>
      </c>
      <c r="E54" s="172" t="s">
        <v>2061</v>
      </c>
      <c r="F54" s="172">
        <v>75.5</v>
      </c>
      <c r="G54" s="172" t="s">
        <v>2062</v>
      </c>
      <c r="H54" s="171">
        <v>81.900000000000006</v>
      </c>
      <c r="I54" s="172" t="s">
        <v>2063</v>
      </c>
      <c r="J54" s="171" t="s">
        <v>2064</v>
      </c>
      <c r="K54" s="172" t="s">
        <v>2065</v>
      </c>
    </row>
    <row r="55" spans="1:11" x14ac:dyDescent="0.25">
      <c r="A55" s="170" t="s">
        <v>497</v>
      </c>
      <c r="B55" s="171">
        <v>88.3</v>
      </c>
      <c r="C55" s="171" t="s">
        <v>1542</v>
      </c>
      <c r="D55" s="172">
        <v>92.7</v>
      </c>
      <c r="E55" s="172" t="s">
        <v>2066</v>
      </c>
      <c r="F55" s="172">
        <v>95.2</v>
      </c>
      <c r="G55" s="172" t="s">
        <v>2067</v>
      </c>
      <c r="H55" s="172">
        <v>97.2</v>
      </c>
      <c r="I55" s="172" t="s">
        <v>2068</v>
      </c>
      <c r="J55" s="171">
        <v>98.7</v>
      </c>
      <c r="K55" s="171" t="s">
        <v>1876</v>
      </c>
    </row>
    <row r="56" spans="1:11" x14ac:dyDescent="0.25">
      <c r="A56" s="174" t="s">
        <v>507</v>
      </c>
      <c r="B56" s="172">
        <v>70.8</v>
      </c>
      <c r="C56" s="172" t="s">
        <v>1545</v>
      </c>
      <c r="D56" s="171">
        <v>75.8</v>
      </c>
      <c r="E56" s="171" t="s">
        <v>2069</v>
      </c>
      <c r="F56" s="172">
        <v>82.2</v>
      </c>
      <c r="G56" s="172" t="s">
        <v>2070</v>
      </c>
      <c r="H56" s="171">
        <v>88.2</v>
      </c>
      <c r="I56" s="172" t="s">
        <v>2071</v>
      </c>
      <c r="J56" s="172">
        <v>94.9</v>
      </c>
      <c r="K56" s="172" t="s">
        <v>2072</v>
      </c>
    </row>
    <row r="57" spans="1:11" x14ac:dyDescent="0.25">
      <c r="A57" s="174" t="s">
        <v>515</v>
      </c>
      <c r="B57" s="172">
        <v>48.8</v>
      </c>
      <c r="C57" s="172" t="s">
        <v>1549</v>
      </c>
      <c r="D57" s="171">
        <v>57.8</v>
      </c>
      <c r="E57" s="171" t="s">
        <v>2073</v>
      </c>
      <c r="F57" s="172" t="s">
        <v>2074</v>
      </c>
      <c r="G57" s="172" t="s">
        <v>2075</v>
      </c>
      <c r="H57" s="172">
        <v>83.9</v>
      </c>
      <c r="I57" s="172" t="s">
        <v>2076</v>
      </c>
      <c r="J57" s="172">
        <v>92.9</v>
      </c>
      <c r="K57" s="172" t="s">
        <v>2077</v>
      </c>
    </row>
    <row r="58" spans="1:11" x14ac:dyDescent="0.25">
      <c r="A58" s="174" t="s">
        <v>521</v>
      </c>
      <c r="B58" s="172">
        <v>78.400000000000006</v>
      </c>
      <c r="C58" s="172" t="s">
        <v>1553</v>
      </c>
      <c r="D58" s="172">
        <v>80.7</v>
      </c>
      <c r="E58" s="172" t="s">
        <v>2078</v>
      </c>
      <c r="F58" s="172">
        <v>84.6</v>
      </c>
      <c r="G58" s="172" t="s">
        <v>2079</v>
      </c>
      <c r="H58" s="172" t="s">
        <v>2080</v>
      </c>
      <c r="I58" s="172" t="s">
        <v>2081</v>
      </c>
      <c r="J58" s="171">
        <v>95.3</v>
      </c>
      <c r="K58" s="172" t="s">
        <v>2082</v>
      </c>
    </row>
    <row r="59" spans="1:11" x14ac:dyDescent="0.25">
      <c r="A59" s="174" t="s">
        <v>29</v>
      </c>
      <c r="B59" s="172">
        <v>28.7</v>
      </c>
      <c r="C59" s="172" t="s">
        <v>1556</v>
      </c>
      <c r="D59" s="172">
        <v>53.7</v>
      </c>
      <c r="E59" s="172" t="s">
        <v>2083</v>
      </c>
      <c r="F59" s="172">
        <v>68.5</v>
      </c>
      <c r="G59" s="172" t="s">
        <v>2084</v>
      </c>
      <c r="H59" s="172" t="s">
        <v>2085</v>
      </c>
      <c r="I59" s="172" t="s">
        <v>2086</v>
      </c>
      <c r="J59" s="172">
        <v>90.5</v>
      </c>
      <c r="K59" s="171" t="s">
        <v>2087</v>
      </c>
    </row>
    <row r="60" spans="1:11" x14ac:dyDescent="0.25">
      <c r="A60" s="174" t="s">
        <v>537</v>
      </c>
      <c r="B60" s="172">
        <v>32.4</v>
      </c>
      <c r="C60" s="172" t="s">
        <v>1560</v>
      </c>
      <c r="D60" s="172">
        <v>55.4</v>
      </c>
      <c r="E60" s="172" t="s">
        <v>2088</v>
      </c>
      <c r="F60" s="172" t="s">
        <v>1838</v>
      </c>
      <c r="G60" s="172" t="s">
        <v>2089</v>
      </c>
      <c r="H60" s="171">
        <v>80.8</v>
      </c>
      <c r="I60" s="171" t="s">
        <v>2090</v>
      </c>
      <c r="J60" s="172">
        <v>90.8</v>
      </c>
      <c r="K60" s="172" t="s">
        <v>2091</v>
      </c>
    </row>
    <row r="61" spans="1:11" x14ac:dyDescent="0.25">
      <c r="A61" s="174" t="s">
        <v>546</v>
      </c>
      <c r="B61" s="171">
        <v>27.6</v>
      </c>
      <c r="C61" s="171" t="s">
        <v>1564</v>
      </c>
      <c r="D61" s="172">
        <v>53.1</v>
      </c>
      <c r="E61" s="172" t="s">
        <v>2092</v>
      </c>
      <c r="F61" s="172">
        <v>81.099999999999994</v>
      </c>
      <c r="G61" s="172" t="s">
        <v>2093</v>
      </c>
      <c r="H61" s="172">
        <v>92.9</v>
      </c>
      <c r="I61" s="172" t="s">
        <v>2094</v>
      </c>
      <c r="J61" s="172">
        <v>96.4</v>
      </c>
      <c r="K61" s="172" t="s">
        <v>2095</v>
      </c>
    </row>
    <row r="62" spans="1:11" x14ac:dyDescent="0.25">
      <c r="A62" s="174" t="s">
        <v>550</v>
      </c>
      <c r="B62" s="172">
        <v>9.9</v>
      </c>
      <c r="C62" s="172" t="s">
        <v>1568</v>
      </c>
      <c r="D62" s="172" t="s">
        <v>2096</v>
      </c>
      <c r="E62" s="172" t="s">
        <v>2097</v>
      </c>
      <c r="F62" s="172">
        <v>54.7</v>
      </c>
      <c r="G62" s="172" t="s">
        <v>2098</v>
      </c>
      <c r="H62" s="172" t="s">
        <v>2099</v>
      </c>
      <c r="I62" s="172" t="s">
        <v>2100</v>
      </c>
      <c r="J62" s="172">
        <v>90.6</v>
      </c>
      <c r="K62" s="172" t="s">
        <v>2101</v>
      </c>
    </row>
    <row r="63" spans="1:11" x14ac:dyDescent="0.25">
      <c r="A63" s="174" t="s">
        <v>557</v>
      </c>
      <c r="B63" s="172" t="s">
        <v>2102</v>
      </c>
      <c r="C63" s="172" t="s">
        <v>1572</v>
      </c>
      <c r="D63" s="172" t="s">
        <v>2103</v>
      </c>
      <c r="E63" s="172" t="s">
        <v>2104</v>
      </c>
      <c r="F63" s="172" t="s">
        <v>2105</v>
      </c>
      <c r="G63" s="172" t="s">
        <v>2106</v>
      </c>
      <c r="H63" s="172">
        <v>75.2</v>
      </c>
      <c r="I63" s="172" t="s">
        <v>2107</v>
      </c>
      <c r="J63" s="171">
        <v>86.7</v>
      </c>
      <c r="K63" s="171" t="s">
        <v>2108</v>
      </c>
    </row>
    <row r="64" spans="1:11" x14ac:dyDescent="0.25">
      <c r="A64" s="170" t="s">
        <v>18</v>
      </c>
      <c r="B64" s="172">
        <v>78.5</v>
      </c>
      <c r="C64" s="172" t="s">
        <v>1575</v>
      </c>
      <c r="D64" s="172">
        <v>87.8</v>
      </c>
      <c r="E64" s="172" t="s">
        <v>2109</v>
      </c>
      <c r="F64" s="171">
        <v>91.9</v>
      </c>
      <c r="G64" s="172" t="s">
        <v>2110</v>
      </c>
      <c r="H64" s="171" t="s">
        <v>2111</v>
      </c>
      <c r="I64" s="172" t="s">
        <v>2112</v>
      </c>
      <c r="J64" s="172">
        <v>97.7</v>
      </c>
      <c r="K64" s="172" t="s">
        <v>2113</v>
      </c>
    </row>
    <row r="65" spans="1:11" x14ac:dyDescent="0.25">
      <c r="A65" s="170" t="s">
        <v>25</v>
      </c>
      <c r="B65" s="172">
        <v>78.7</v>
      </c>
      <c r="C65" s="172" t="s">
        <v>1578</v>
      </c>
      <c r="D65" s="172">
        <v>89.5</v>
      </c>
      <c r="E65" s="172" t="s">
        <v>2114</v>
      </c>
      <c r="F65" s="172" t="s">
        <v>2019</v>
      </c>
      <c r="G65" s="172" t="s">
        <v>2115</v>
      </c>
      <c r="H65" s="172">
        <v>95.8</v>
      </c>
      <c r="I65" s="172" t="s">
        <v>2116</v>
      </c>
      <c r="J65" s="172">
        <v>97.8</v>
      </c>
      <c r="K65" s="172" t="s">
        <v>2117</v>
      </c>
    </row>
    <row r="66" spans="1:11" x14ac:dyDescent="0.25">
      <c r="A66" s="43" t="s">
        <v>2118</v>
      </c>
    </row>
    <row r="67" spans="1:11" x14ac:dyDescent="0.25">
      <c r="A67" s="44" t="s">
        <v>1230</v>
      </c>
    </row>
    <row r="68" spans="1:11" x14ac:dyDescent="0.25">
      <c r="A68" s="44" t="s">
        <v>1581</v>
      </c>
    </row>
    <row r="69" spans="1:11" x14ac:dyDescent="0.25">
      <c r="A69" s="43" t="s">
        <v>1328</v>
      </c>
    </row>
    <row r="70" spans="1:11" x14ac:dyDescent="0.25">
      <c r="A70" s="44" t="s">
        <v>2119</v>
      </c>
    </row>
    <row r="71" spans="1:11" x14ac:dyDescent="0.25">
      <c r="A71" s="44" t="s">
        <v>2120</v>
      </c>
    </row>
    <row r="72" spans="1:11" x14ac:dyDescent="0.25">
      <c r="A72" s="43" t="s">
        <v>2121</v>
      </c>
    </row>
    <row r="73" spans="1:11" x14ac:dyDescent="0.25">
      <c r="A73" s="45" t="s">
        <v>1842</v>
      </c>
    </row>
    <row r="74" spans="1:11" x14ac:dyDescent="0.25">
      <c r="A74" s="45" t="s">
        <v>2122</v>
      </c>
    </row>
    <row r="75" spans="1:11" x14ac:dyDescent="0.25">
      <c r="A75" s="43" t="s">
        <v>1331</v>
      </c>
    </row>
    <row r="76" spans="1:11" x14ac:dyDescent="0.25">
      <c r="A76" s="43" t="s">
        <v>2123</v>
      </c>
    </row>
  </sheetData>
  <pageMargins left="0.25" right="0.25" top="0.75" bottom="0.75" header="0.3" footer="0.3"/>
  <pageSetup scale="59" orientation="portrait" r:id="rId1"/>
  <ignoredErrors>
    <ignoredError sqref="F13:K18 F19:K65 B19:E6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0E89-C8E6-40E4-B134-A962A940207F}">
  <sheetPr codeName="Sheet22"/>
  <dimension ref="A1:P193"/>
  <sheetViews>
    <sheetView workbookViewId="0"/>
  </sheetViews>
  <sheetFormatPr defaultColWidth="9.140625" defaultRowHeight="15" x14ac:dyDescent="0.25"/>
  <cols>
    <col min="1" max="1" width="49.85546875" customWidth="1"/>
    <col min="2" max="13" width="13.140625" customWidth="1"/>
  </cols>
  <sheetData>
    <row r="1" spans="1:13" s="22" customFormat="1" ht="15.75" x14ac:dyDescent="0.25">
      <c r="A1" s="25" t="s">
        <v>2124</v>
      </c>
      <c r="B1" s="162"/>
      <c r="C1" s="162"/>
      <c r="D1" s="162"/>
      <c r="E1" s="162"/>
      <c r="F1" s="162"/>
      <c r="G1" s="162"/>
      <c r="H1" s="162"/>
      <c r="I1" s="162"/>
      <c r="J1" s="162"/>
      <c r="K1" s="162"/>
      <c r="L1" s="162"/>
      <c r="M1" s="162"/>
    </row>
    <row r="2" spans="1:13" s="22" customFormat="1" ht="15.75" x14ac:dyDescent="0.25">
      <c r="B2" s="162"/>
      <c r="C2" s="162"/>
      <c r="D2" s="162"/>
      <c r="E2" s="162"/>
      <c r="F2" s="162"/>
      <c r="G2" s="162"/>
      <c r="H2" s="162"/>
      <c r="I2" s="162"/>
      <c r="J2" s="162"/>
      <c r="K2" s="162"/>
      <c r="L2" s="162"/>
      <c r="M2" s="162"/>
    </row>
    <row r="3" spans="1:13" s="22" customFormat="1" ht="110.25" x14ac:dyDescent="0.25">
      <c r="A3" s="155" t="s">
        <v>5</v>
      </c>
      <c r="B3" s="156" t="s">
        <v>2125</v>
      </c>
      <c r="C3" s="156" t="s">
        <v>2126</v>
      </c>
      <c r="D3" s="156" t="s">
        <v>2127</v>
      </c>
      <c r="E3" s="156" t="s">
        <v>2128</v>
      </c>
      <c r="F3" s="156" t="s">
        <v>2129</v>
      </c>
      <c r="G3" s="156" t="s">
        <v>2130</v>
      </c>
      <c r="H3" s="156" t="s">
        <v>2131</v>
      </c>
      <c r="I3" s="156" t="s">
        <v>2132</v>
      </c>
      <c r="J3" s="156" t="s">
        <v>2133</v>
      </c>
      <c r="K3" s="156" t="s">
        <v>2134</v>
      </c>
      <c r="L3" s="156" t="s">
        <v>2135</v>
      </c>
      <c r="M3" s="156" t="s">
        <v>2136</v>
      </c>
    </row>
    <row r="4" spans="1:13" s="22" customFormat="1" ht="15.75" x14ac:dyDescent="0.25">
      <c r="A4" s="163" t="s">
        <v>17</v>
      </c>
      <c r="B4" s="149">
        <v>419355</v>
      </c>
      <c r="C4" s="150">
        <v>2839.69</v>
      </c>
      <c r="D4" s="149">
        <v>705654</v>
      </c>
      <c r="E4" s="150">
        <v>4778.38</v>
      </c>
      <c r="F4" s="149">
        <v>196776</v>
      </c>
      <c r="G4" s="150">
        <v>2696.92</v>
      </c>
      <c r="H4" s="149">
        <v>323725</v>
      </c>
      <c r="I4" s="150">
        <v>4436.82</v>
      </c>
      <c r="J4" s="149">
        <v>222579</v>
      </c>
      <c r="K4" s="150">
        <v>2979.12</v>
      </c>
      <c r="L4" s="149">
        <v>381929</v>
      </c>
      <c r="M4" s="150">
        <v>5111.95</v>
      </c>
    </row>
    <row r="5" spans="1:13" s="22" customFormat="1" ht="15.75" x14ac:dyDescent="0.25">
      <c r="A5" s="60" t="s">
        <v>117</v>
      </c>
      <c r="B5" s="9">
        <v>3475</v>
      </c>
      <c r="C5" s="13">
        <v>23.53</v>
      </c>
      <c r="D5" s="9">
        <v>7091</v>
      </c>
      <c r="E5" s="13">
        <v>48.02</v>
      </c>
      <c r="F5" s="9">
        <v>1932</v>
      </c>
      <c r="G5" s="13">
        <v>26.479999999999997</v>
      </c>
      <c r="H5" s="9">
        <v>3787</v>
      </c>
      <c r="I5" s="13">
        <v>51.900000000000006</v>
      </c>
      <c r="J5" s="9">
        <v>1543</v>
      </c>
      <c r="K5" s="13">
        <v>20.650000000000002</v>
      </c>
      <c r="L5" s="9">
        <v>3304</v>
      </c>
      <c r="M5" s="13">
        <v>44.22</v>
      </c>
    </row>
    <row r="6" spans="1:13" s="22" customFormat="1" ht="15.75" x14ac:dyDescent="0.25">
      <c r="A6" s="64" t="s">
        <v>127</v>
      </c>
      <c r="B6" s="9">
        <v>882</v>
      </c>
      <c r="C6" s="13">
        <v>5.97</v>
      </c>
      <c r="D6" s="9">
        <v>1067</v>
      </c>
      <c r="E6" s="13">
        <v>7.2299999999999995</v>
      </c>
      <c r="F6" s="9">
        <v>516</v>
      </c>
      <c r="G6" s="13">
        <v>7.0699999999999994</v>
      </c>
      <c r="H6" s="9">
        <v>617</v>
      </c>
      <c r="I6" s="13">
        <v>8.4599999999999991</v>
      </c>
      <c r="J6" s="9">
        <v>366</v>
      </c>
      <c r="K6" s="13">
        <v>4.8999999999999995</v>
      </c>
      <c r="L6" s="9">
        <v>450</v>
      </c>
      <c r="M6" s="13">
        <v>6.02</v>
      </c>
    </row>
    <row r="7" spans="1:13" s="22" customFormat="1" ht="15.75" x14ac:dyDescent="0.25">
      <c r="A7" s="64" t="s">
        <v>137</v>
      </c>
      <c r="B7" s="9">
        <v>1700</v>
      </c>
      <c r="C7" s="13">
        <v>11.51</v>
      </c>
      <c r="D7" s="9">
        <v>3459</v>
      </c>
      <c r="E7" s="13">
        <v>23.42</v>
      </c>
      <c r="F7" s="9">
        <v>932</v>
      </c>
      <c r="G7" s="13">
        <v>12.77</v>
      </c>
      <c r="H7" s="9">
        <v>1828</v>
      </c>
      <c r="I7" s="13">
        <v>25.05</v>
      </c>
      <c r="J7" s="9">
        <v>768</v>
      </c>
      <c r="K7" s="13">
        <v>10.280000000000001</v>
      </c>
      <c r="L7" s="9">
        <v>1631</v>
      </c>
      <c r="M7" s="13">
        <v>21.83</v>
      </c>
    </row>
    <row r="8" spans="1:13" s="22" customFormat="1" ht="15.75" x14ac:dyDescent="0.25">
      <c r="A8" s="64" t="s">
        <v>2137</v>
      </c>
      <c r="B8" s="9">
        <v>17323</v>
      </c>
      <c r="C8" s="13">
        <v>117.3</v>
      </c>
      <c r="D8" s="9" t="s">
        <v>60</v>
      </c>
      <c r="E8" s="9" t="s">
        <v>60</v>
      </c>
      <c r="F8" s="9">
        <v>6901</v>
      </c>
      <c r="G8" s="13">
        <v>94.58</v>
      </c>
      <c r="H8" s="9" t="s">
        <v>60</v>
      </c>
      <c r="I8" s="9" t="s">
        <v>60</v>
      </c>
      <c r="J8" s="9">
        <v>10422</v>
      </c>
      <c r="K8" s="13">
        <v>139.48999999999998</v>
      </c>
      <c r="L8" s="9" t="s">
        <v>60</v>
      </c>
      <c r="M8" s="9" t="s">
        <v>60</v>
      </c>
    </row>
    <row r="9" spans="1:13" s="22" customFormat="1" ht="15.75" x14ac:dyDescent="0.25">
      <c r="A9" s="64" t="s">
        <v>2138</v>
      </c>
      <c r="B9" s="9">
        <v>5556</v>
      </c>
      <c r="C9" s="13">
        <v>37.619999999999997</v>
      </c>
      <c r="D9" s="9" t="s">
        <v>60</v>
      </c>
      <c r="E9" s="9" t="s">
        <v>60</v>
      </c>
      <c r="F9" s="9">
        <v>1572</v>
      </c>
      <c r="G9" s="13">
        <v>21.55</v>
      </c>
      <c r="H9" s="9" t="s">
        <v>60</v>
      </c>
      <c r="I9" s="9" t="s">
        <v>60</v>
      </c>
      <c r="J9" s="9">
        <v>3984</v>
      </c>
      <c r="K9" s="13">
        <v>53.319999999999993</v>
      </c>
      <c r="L9" s="9" t="s">
        <v>60</v>
      </c>
      <c r="M9" s="9" t="s">
        <v>60</v>
      </c>
    </row>
    <row r="10" spans="1:13" s="22" customFormat="1" ht="15.75" x14ac:dyDescent="0.25">
      <c r="A10" s="64" t="s">
        <v>2139</v>
      </c>
      <c r="B10" s="9">
        <v>4477</v>
      </c>
      <c r="C10" s="13">
        <v>30.32</v>
      </c>
      <c r="D10" s="9" t="s">
        <v>60</v>
      </c>
      <c r="E10" s="9" t="s">
        <v>60</v>
      </c>
      <c r="F10" s="9">
        <v>2108</v>
      </c>
      <c r="G10" s="13">
        <v>28.889999999999997</v>
      </c>
      <c r="H10" s="9" t="s">
        <v>60</v>
      </c>
      <c r="I10" s="9" t="s">
        <v>60</v>
      </c>
      <c r="J10" s="9">
        <v>2369</v>
      </c>
      <c r="K10" s="13">
        <v>31.71</v>
      </c>
      <c r="L10" s="9" t="s">
        <v>60</v>
      </c>
      <c r="M10" s="9" t="s">
        <v>60</v>
      </c>
    </row>
    <row r="11" spans="1:13" s="22" customFormat="1" ht="15.75" x14ac:dyDescent="0.25">
      <c r="A11" s="37" t="s">
        <v>20</v>
      </c>
      <c r="B11" s="9" t="s">
        <v>60</v>
      </c>
      <c r="C11" s="9" t="s">
        <v>60</v>
      </c>
      <c r="D11" s="9" t="s">
        <v>60</v>
      </c>
      <c r="E11" s="9" t="s">
        <v>60</v>
      </c>
      <c r="F11" s="9" t="s">
        <v>60</v>
      </c>
      <c r="G11" s="9" t="s">
        <v>60</v>
      </c>
      <c r="H11" s="9" t="s">
        <v>60</v>
      </c>
      <c r="I11" s="9" t="s">
        <v>60</v>
      </c>
      <c r="J11" s="9">
        <v>80486</v>
      </c>
      <c r="K11" s="13">
        <v>1077.27</v>
      </c>
      <c r="L11" s="9">
        <v>148752</v>
      </c>
      <c r="M11" s="13">
        <v>1990.9799999999998</v>
      </c>
    </row>
    <row r="12" spans="1:13" s="22" customFormat="1" ht="15.75" x14ac:dyDescent="0.25">
      <c r="A12" s="37" t="s">
        <v>21</v>
      </c>
      <c r="B12" s="9" t="s">
        <v>60</v>
      </c>
      <c r="C12" s="9" t="s">
        <v>60</v>
      </c>
      <c r="D12" s="9" t="s">
        <v>60</v>
      </c>
      <c r="E12" s="9" t="s">
        <v>60</v>
      </c>
      <c r="F12" s="9" t="s">
        <v>60</v>
      </c>
      <c r="G12" s="9" t="s">
        <v>60</v>
      </c>
      <c r="H12" s="9" t="s">
        <v>60</v>
      </c>
      <c r="I12" s="9" t="s">
        <v>60</v>
      </c>
      <c r="J12" s="9">
        <v>4343</v>
      </c>
      <c r="K12" s="13">
        <v>58.129999999999995</v>
      </c>
      <c r="L12" s="9">
        <v>10458</v>
      </c>
      <c r="M12" s="13">
        <v>139.98000000000002</v>
      </c>
    </row>
    <row r="13" spans="1:13" s="22" customFormat="1" ht="15.75" x14ac:dyDescent="0.25">
      <c r="A13" s="37" t="s">
        <v>34</v>
      </c>
      <c r="B13" s="9" t="s">
        <v>60</v>
      </c>
      <c r="C13" s="9" t="s">
        <v>60</v>
      </c>
      <c r="D13" s="9" t="s">
        <v>60</v>
      </c>
      <c r="E13" s="9" t="s">
        <v>60</v>
      </c>
      <c r="F13" s="9" t="s">
        <v>60</v>
      </c>
      <c r="G13" s="9" t="s">
        <v>60</v>
      </c>
      <c r="H13" s="9" t="s">
        <v>60</v>
      </c>
      <c r="I13" s="9" t="s">
        <v>60</v>
      </c>
      <c r="J13" s="9">
        <v>6038</v>
      </c>
      <c r="K13" s="13">
        <v>80.820000000000007</v>
      </c>
      <c r="L13" s="9">
        <v>10794</v>
      </c>
      <c r="M13" s="13">
        <v>144.47</v>
      </c>
    </row>
    <row r="14" spans="1:13" s="22" customFormat="1" ht="15.75" x14ac:dyDescent="0.25">
      <c r="A14" s="37" t="s">
        <v>36</v>
      </c>
      <c r="B14" s="9" t="s">
        <v>60</v>
      </c>
      <c r="C14" s="9" t="s">
        <v>60</v>
      </c>
      <c r="D14" s="9" t="s">
        <v>60</v>
      </c>
      <c r="E14" s="9" t="s">
        <v>60</v>
      </c>
      <c r="F14" s="9">
        <v>69130</v>
      </c>
      <c r="G14" s="13">
        <v>947.45999999999992</v>
      </c>
      <c r="H14" s="9">
        <v>128789</v>
      </c>
      <c r="I14" s="13">
        <v>1765.12</v>
      </c>
      <c r="J14" s="9" t="s">
        <v>60</v>
      </c>
      <c r="K14" s="9" t="s">
        <v>60</v>
      </c>
      <c r="L14" s="9" t="s">
        <v>60</v>
      </c>
      <c r="M14" s="9" t="s">
        <v>60</v>
      </c>
    </row>
    <row r="15" spans="1:13" s="22" customFormat="1" ht="15.75" x14ac:dyDescent="0.25">
      <c r="A15" s="37" t="s">
        <v>38</v>
      </c>
      <c r="B15" s="9" t="s">
        <v>60</v>
      </c>
      <c r="C15" s="9" t="s">
        <v>60</v>
      </c>
      <c r="D15" s="9" t="s">
        <v>60</v>
      </c>
      <c r="E15" s="9" t="s">
        <v>60</v>
      </c>
      <c r="F15" s="9">
        <v>3958</v>
      </c>
      <c r="G15" s="13">
        <v>54.25</v>
      </c>
      <c r="H15" s="9">
        <v>9354</v>
      </c>
      <c r="I15" s="13">
        <v>128.19999999999999</v>
      </c>
      <c r="J15" s="9" t="s">
        <v>60</v>
      </c>
      <c r="K15" s="9" t="s">
        <v>60</v>
      </c>
      <c r="L15" s="9" t="s">
        <v>60</v>
      </c>
      <c r="M15" s="9" t="s">
        <v>60</v>
      </c>
    </row>
    <row r="16" spans="1:13" s="22" customFormat="1" ht="15.75" x14ac:dyDescent="0.25">
      <c r="A16" s="37" t="s">
        <v>2140</v>
      </c>
      <c r="B16" s="9" t="s">
        <v>60</v>
      </c>
      <c r="C16" s="9" t="s">
        <v>60</v>
      </c>
      <c r="D16" s="9" t="s">
        <v>60</v>
      </c>
      <c r="E16" s="9" t="s">
        <v>60</v>
      </c>
      <c r="F16" s="9" t="s">
        <v>60</v>
      </c>
      <c r="G16" s="9" t="s">
        <v>60</v>
      </c>
      <c r="H16" s="9" t="s">
        <v>60</v>
      </c>
      <c r="I16" s="9" t="s">
        <v>60</v>
      </c>
      <c r="J16" s="9">
        <v>21018</v>
      </c>
      <c r="K16" s="13">
        <v>281.32</v>
      </c>
      <c r="L16" s="9">
        <v>35014</v>
      </c>
      <c r="M16" s="13">
        <v>468.65</v>
      </c>
    </row>
    <row r="17" spans="1:13" s="22" customFormat="1" ht="15.75" x14ac:dyDescent="0.25">
      <c r="A17" s="66" t="s">
        <v>194</v>
      </c>
      <c r="B17" s="9" t="s">
        <v>60</v>
      </c>
      <c r="C17" s="9" t="s">
        <v>60</v>
      </c>
      <c r="D17" s="9" t="s">
        <v>60</v>
      </c>
      <c r="E17" s="9" t="s">
        <v>60</v>
      </c>
      <c r="F17" s="9" t="s">
        <v>60</v>
      </c>
      <c r="G17" s="9" t="s">
        <v>60</v>
      </c>
      <c r="H17" s="9" t="s">
        <v>60</v>
      </c>
      <c r="I17" s="9" t="s">
        <v>60</v>
      </c>
      <c r="J17" s="9">
        <v>19957</v>
      </c>
      <c r="K17" s="13">
        <v>267.12</v>
      </c>
      <c r="L17" s="9">
        <v>32586</v>
      </c>
      <c r="M17" s="13">
        <v>436.15</v>
      </c>
    </row>
    <row r="18" spans="1:13" s="22" customFormat="1" ht="15.75" x14ac:dyDescent="0.25">
      <c r="A18" s="66" t="s">
        <v>198</v>
      </c>
      <c r="B18" s="9" t="s">
        <v>60</v>
      </c>
      <c r="C18" s="9" t="s">
        <v>60</v>
      </c>
      <c r="D18" s="9" t="s">
        <v>60</v>
      </c>
      <c r="E18" s="9" t="s">
        <v>60</v>
      </c>
      <c r="F18" s="9" t="s">
        <v>60</v>
      </c>
      <c r="G18" s="9" t="s">
        <v>60</v>
      </c>
      <c r="H18" s="9" t="s">
        <v>60</v>
      </c>
      <c r="I18" s="9" t="s">
        <v>60</v>
      </c>
      <c r="J18" s="9">
        <v>414</v>
      </c>
      <c r="K18" s="13">
        <v>5.54</v>
      </c>
      <c r="L18" s="9">
        <v>839</v>
      </c>
      <c r="M18" s="13">
        <v>11.23</v>
      </c>
    </row>
    <row r="19" spans="1:13" s="22" customFormat="1" ht="15.75" x14ac:dyDescent="0.25">
      <c r="A19" s="37" t="s">
        <v>22</v>
      </c>
      <c r="B19" s="9">
        <v>44924</v>
      </c>
      <c r="C19" s="13">
        <v>304.20999999999998</v>
      </c>
      <c r="D19" s="9">
        <v>76260</v>
      </c>
      <c r="E19" s="13">
        <v>516.4</v>
      </c>
      <c r="F19" s="9">
        <v>24416</v>
      </c>
      <c r="G19" s="13">
        <v>334.63</v>
      </c>
      <c r="H19" s="9">
        <v>40655</v>
      </c>
      <c r="I19" s="13">
        <v>557.19999999999993</v>
      </c>
      <c r="J19" s="9">
        <v>20508</v>
      </c>
      <c r="K19" s="13">
        <v>274.49</v>
      </c>
      <c r="L19" s="9">
        <v>35605</v>
      </c>
      <c r="M19" s="13">
        <v>476.56</v>
      </c>
    </row>
    <row r="20" spans="1:13" s="22" customFormat="1" ht="15.75" x14ac:dyDescent="0.25">
      <c r="A20" s="64" t="s">
        <v>211</v>
      </c>
      <c r="B20" s="9">
        <v>29707</v>
      </c>
      <c r="C20" s="13">
        <v>201.16</v>
      </c>
      <c r="D20" s="9">
        <v>50266</v>
      </c>
      <c r="E20" s="13">
        <v>340.38</v>
      </c>
      <c r="F20" s="9">
        <v>15254</v>
      </c>
      <c r="G20" s="13">
        <v>209.06000000000003</v>
      </c>
      <c r="H20" s="9">
        <v>25310</v>
      </c>
      <c r="I20" s="13">
        <v>346.89</v>
      </c>
      <c r="J20" s="9">
        <v>14453</v>
      </c>
      <c r="K20" s="13">
        <v>193.45</v>
      </c>
      <c r="L20" s="9">
        <v>24956</v>
      </c>
      <c r="M20" s="13">
        <v>334.02000000000004</v>
      </c>
    </row>
    <row r="21" spans="1:13" s="22" customFormat="1" ht="15.75" x14ac:dyDescent="0.25">
      <c r="A21" s="152" t="s">
        <v>221</v>
      </c>
      <c r="B21" s="9">
        <v>12002</v>
      </c>
      <c r="C21" s="13">
        <v>81.27</v>
      </c>
      <c r="D21" s="9">
        <v>21693</v>
      </c>
      <c r="E21" s="13">
        <v>146.9</v>
      </c>
      <c r="F21" s="9">
        <v>6823</v>
      </c>
      <c r="G21" s="13">
        <v>93.51</v>
      </c>
      <c r="H21" s="9">
        <v>11929</v>
      </c>
      <c r="I21" s="13">
        <v>163.48999999999998</v>
      </c>
      <c r="J21" s="9">
        <v>5179</v>
      </c>
      <c r="K21" s="13">
        <v>69.320000000000007</v>
      </c>
      <c r="L21" s="9">
        <v>9764</v>
      </c>
      <c r="M21" s="13">
        <v>130.69</v>
      </c>
    </row>
    <row r="22" spans="1:13" s="22" customFormat="1" ht="15.75" x14ac:dyDescent="0.25">
      <c r="A22" s="152" t="s">
        <v>231</v>
      </c>
      <c r="B22" s="9">
        <v>17207</v>
      </c>
      <c r="C22" s="13">
        <v>116.52</v>
      </c>
      <c r="D22" s="9">
        <v>27090</v>
      </c>
      <c r="E22" s="13">
        <v>183.44</v>
      </c>
      <c r="F22" s="9">
        <v>8180</v>
      </c>
      <c r="G22" s="13">
        <v>112.11000000000001</v>
      </c>
      <c r="H22" s="9">
        <v>12615</v>
      </c>
      <c r="I22" s="13">
        <v>172.9</v>
      </c>
      <c r="J22" s="9">
        <v>9027</v>
      </c>
      <c r="K22" s="13">
        <v>120.82</v>
      </c>
      <c r="L22" s="9">
        <v>14475</v>
      </c>
      <c r="M22" s="13">
        <v>193.73999999999998</v>
      </c>
    </row>
    <row r="23" spans="1:13" s="22" customFormat="1" ht="15.75" x14ac:dyDescent="0.25">
      <c r="A23" s="64" t="s">
        <v>241</v>
      </c>
      <c r="B23" s="9">
        <v>16200</v>
      </c>
      <c r="C23" s="13">
        <v>109.70000000000002</v>
      </c>
      <c r="D23" s="9">
        <v>27396</v>
      </c>
      <c r="E23" s="13">
        <v>185.51</v>
      </c>
      <c r="F23" s="9">
        <v>9763</v>
      </c>
      <c r="G23" s="13">
        <v>133.81</v>
      </c>
      <c r="H23" s="9">
        <v>16186</v>
      </c>
      <c r="I23" s="13">
        <v>221.84</v>
      </c>
      <c r="J23" s="9">
        <v>6437</v>
      </c>
      <c r="K23" s="13">
        <v>86.16</v>
      </c>
      <c r="L23" s="9">
        <v>11210</v>
      </c>
      <c r="M23" s="13">
        <v>150.04</v>
      </c>
    </row>
    <row r="24" spans="1:13" s="22" customFormat="1" ht="15.75" x14ac:dyDescent="0.25">
      <c r="A24" s="63" t="s">
        <v>251</v>
      </c>
      <c r="B24" s="9">
        <v>3853</v>
      </c>
      <c r="C24" s="13">
        <v>26.09</v>
      </c>
      <c r="D24" s="9">
        <v>7245</v>
      </c>
      <c r="E24" s="13">
        <v>49.06</v>
      </c>
      <c r="F24" s="9">
        <v>2281</v>
      </c>
      <c r="G24" s="13">
        <v>31.26</v>
      </c>
      <c r="H24" s="9">
        <v>4121</v>
      </c>
      <c r="I24" s="13">
        <v>56.48</v>
      </c>
      <c r="J24" s="9">
        <v>1572</v>
      </c>
      <c r="K24" s="13">
        <v>21.04</v>
      </c>
      <c r="L24" s="9">
        <v>3124</v>
      </c>
      <c r="M24" s="13">
        <v>41.81</v>
      </c>
    </row>
    <row r="25" spans="1:13" s="22" customFormat="1" ht="15.75" x14ac:dyDescent="0.25">
      <c r="A25" s="63" t="s">
        <v>260</v>
      </c>
      <c r="B25" s="9">
        <v>12347</v>
      </c>
      <c r="C25" s="13">
        <v>83.61</v>
      </c>
      <c r="D25" s="9">
        <v>20151</v>
      </c>
      <c r="E25" s="13">
        <v>136.45000000000002</v>
      </c>
      <c r="F25" s="9">
        <v>7482</v>
      </c>
      <c r="G25" s="13">
        <v>102.54</v>
      </c>
      <c r="H25" s="9">
        <v>12065</v>
      </c>
      <c r="I25" s="13">
        <v>165.36</v>
      </c>
      <c r="J25" s="9">
        <v>4865</v>
      </c>
      <c r="K25" s="13">
        <v>65.12</v>
      </c>
      <c r="L25" s="9">
        <v>8086</v>
      </c>
      <c r="M25" s="13">
        <v>108.23</v>
      </c>
    </row>
    <row r="26" spans="1:13" s="22" customFormat="1" ht="15.75" x14ac:dyDescent="0.25">
      <c r="A26" s="37" t="s">
        <v>23</v>
      </c>
      <c r="B26" s="9">
        <v>1919</v>
      </c>
      <c r="C26" s="13">
        <v>12.990000000000002</v>
      </c>
      <c r="D26" s="9">
        <v>2498</v>
      </c>
      <c r="E26" s="13">
        <v>16.919999999999998</v>
      </c>
      <c r="F26" s="9">
        <v>1468</v>
      </c>
      <c r="G26" s="13">
        <v>20.12</v>
      </c>
      <c r="H26" s="9">
        <v>1868</v>
      </c>
      <c r="I26" s="13">
        <v>25.599999999999998</v>
      </c>
      <c r="J26" s="9">
        <v>451</v>
      </c>
      <c r="K26" s="13">
        <v>6.04</v>
      </c>
      <c r="L26" s="9">
        <v>630</v>
      </c>
      <c r="M26" s="13">
        <v>8.43</v>
      </c>
    </row>
    <row r="27" spans="1:13" s="22" customFormat="1" ht="15.75" x14ac:dyDescent="0.25">
      <c r="A27" s="64" t="s">
        <v>275</v>
      </c>
      <c r="B27" s="9">
        <v>1242</v>
      </c>
      <c r="C27" s="13">
        <v>8.41</v>
      </c>
      <c r="D27" s="9">
        <v>1526</v>
      </c>
      <c r="E27" s="13">
        <v>10.33</v>
      </c>
      <c r="F27" s="9">
        <v>1059</v>
      </c>
      <c r="G27" s="13">
        <v>14.51</v>
      </c>
      <c r="H27" s="9">
        <v>1306</v>
      </c>
      <c r="I27" s="13">
        <v>17.899999999999999</v>
      </c>
      <c r="J27" s="9">
        <v>183</v>
      </c>
      <c r="K27" s="13">
        <v>2.4499999999999997</v>
      </c>
      <c r="L27" s="9">
        <v>220</v>
      </c>
      <c r="M27" s="13">
        <v>2.94</v>
      </c>
    </row>
    <row r="28" spans="1:13" s="22" customFormat="1" ht="15.75" x14ac:dyDescent="0.25">
      <c r="A28" s="64" t="s">
        <v>283</v>
      </c>
      <c r="B28" s="9">
        <v>542</v>
      </c>
      <c r="C28" s="13">
        <v>3.67</v>
      </c>
      <c r="D28" s="9">
        <v>756</v>
      </c>
      <c r="E28" s="13">
        <v>5.12</v>
      </c>
      <c r="F28" s="9">
        <v>316</v>
      </c>
      <c r="G28" s="13">
        <v>4.33</v>
      </c>
      <c r="H28" s="9">
        <v>417</v>
      </c>
      <c r="I28" s="13">
        <v>5.72</v>
      </c>
      <c r="J28" s="9">
        <v>226</v>
      </c>
      <c r="K28" s="13">
        <v>3.02</v>
      </c>
      <c r="L28" s="9">
        <v>339</v>
      </c>
      <c r="M28" s="13">
        <v>4.54</v>
      </c>
    </row>
    <row r="29" spans="1:13" s="22" customFormat="1" ht="15.75" x14ac:dyDescent="0.25">
      <c r="A29" s="68" t="s">
        <v>28</v>
      </c>
      <c r="B29" s="9">
        <v>3190</v>
      </c>
      <c r="C29" s="13">
        <v>21.599999999999998</v>
      </c>
      <c r="D29" s="9">
        <v>4304</v>
      </c>
      <c r="E29" s="13">
        <v>29.139999999999997</v>
      </c>
      <c r="F29" s="9">
        <v>2288</v>
      </c>
      <c r="G29" s="13">
        <v>31.36</v>
      </c>
      <c r="H29" s="9">
        <v>3101</v>
      </c>
      <c r="I29" s="13">
        <v>42.5</v>
      </c>
      <c r="J29" s="9">
        <v>902</v>
      </c>
      <c r="K29" s="13">
        <v>12.07</v>
      </c>
      <c r="L29" s="9">
        <v>1203</v>
      </c>
      <c r="M29" s="13">
        <v>16.100000000000001</v>
      </c>
    </row>
    <row r="30" spans="1:13" s="22" customFormat="1" ht="15.75" x14ac:dyDescent="0.25">
      <c r="A30" s="68" t="s">
        <v>35</v>
      </c>
      <c r="B30" s="9">
        <v>3520</v>
      </c>
      <c r="C30" s="13">
        <v>23.84</v>
      </c>
      <c r="D30" s="9">
        <v>4458</v>
      </c>
      <c r="E30" s="13">
        <v>30.19</v>
      </c>
      <c r="F30" s="9">
        <v>1820</v>
      </c>
      <c r="G30" s="13">
        <v>24.939999999999998</v>
      </c>
      <c r="H30" s="9">
        <v>2249</v>
      </c>
      <c r="I30" s="13">
        <v>30.82</v>
      </c>
      <c r="J30" s="9">
        <v>1700</v>
      </c>
      <c r="K30" s="13">
        <v>22.75</v>
      </c>
      <c r="L30" s="9">
        <v>2209</v>
      </c>
      <c r="M30" s="13">
        <v>29.569999999999997</v>
      </c>
    </row>
    <row r="31" spans="1:13" s="22" customFormat="1" ht="15.75" x14ac:dyDescent="0.25">
      <c r="A31" s="37" t="s">
        <v>37</v>
      </c>
      <c r="B31" s="9">
        <v>5026</v>
      </c>
      <c r="C31" s="13">
        <v>34.03</v>
      </c>
      <c r="D31" s="9">
        <v>7414</v>
      </c>
      <c r="E31" s="13">
        <v>50.199999999999996</v>
      </c>
      <c r="F31" s="9">
        <v>3090</v>
      </c>
      <c r="G31" s="13">
        <v>42.35</v>
      </c>
      <c r="H31" s="9">
        <v>4449</v>
      </c>
      <c r="I31" s="13">
        <v>60.98</v>
      </c>
      <c r="J31" s="9">
        <v>1936</v>
      </c>
      <c r="K31" s="13">
        <v>25.91</v>
      </c>
      <c r="L31" s="9">
        <v>2965</v>
      </c>
      <c r="M31" s="13">
        <v>39.69</v>
      </c>
    </row>
    <row r="32" spans="1:13" s="22" customFormat="1" ht="15.75" x14ac:dyDescent="0.25">
      <c r="A32" s="37" t="s">
        <v>26</v>
      </c>
      <c r="B32" s="9">
        <v>2283</v>
      </c>
      <c r="C32" s="13">
        <v>15.459999999999999</v>
      </c>
      <c r="D32" s="9">
        <v>3898</v>
      </c>
      <c r="E32" s="13">
        <v>26.400000000000002</v>
      </c>
      <c r="F32" s="9">
        <v>1934</v>
      </c>
      <c r="G32" s="13">
        <v>26.509999999999998</v>
      </c>
      <c r="H32" s="9">
        <v>3280</v>
      </c>
      <c r="I32" s="13">
        <v>44.949999999999996</v>
      </c>
      <c r="J32" s="9">
        <v>349</v>
      </c>
      <c r="K32" s="13">
        <v>4.67</v>
      </c>
      <c r="L32" s="9">
        <v>618</v>
      </c>
      <c r="M32" s="13">
        <v>8.27</v>
      </c>
    </row>
    <row r="33" spans="1:13" s="22" customFormat="1" ht="15.75" x14ac:dyDescent="0.25">
      <c r="A33" s="37" t="s">
        <v>33</v>
      </c>
      <c r="B33" s="9">
        <v>10188</v>
      </c>
      <c r="C33" s="13">
        <v>68.989999999999995</v>
      </c>
      <c r="D33" s="9">
        <v>15846</v>
      </c>
      <c r="E33" s="13">
        <v>107.3</v>
      </c>
      <c r="F33" s="9">
        <v>7177</v>
      </c>
      <c r="G33" s="13">
        <v>98.36</v>
      </c>
      <c r="H33" s="9">
        <v>10893</v>
      </c>
      <c r="I33" s="13">
        <v>149.29</v>
      </c>
      <c r="J33" s="9">
        <v>3011</v>
      </c>
      <c r="K33" s="13">
        <v>40.299999999999997</v>
      </c>
      <c r="L33" s="9">
        <v>4953</v>
      </c>
      <c r="M33" s="13">
        <v>66.290000000000006</v>
      </c>
    </row>
    <row r="34" spans="1:13" s="22" customFormat="1" ht="15.75" x14ac:dyDescent="0.25">
      <c r="A34" s="66" t="s">
        <v>342</v>
      </c>
      <c r="B34" s="9">
        <v>313</v>
      </c>
      <c r="C34" s="13">
        <v>2.12</v>
      </c>
      <c r="D34" s="9">
        <v>422</v>
      </c>
      <c r="E34" s="13">
        <v>2.86</v>
      </c>
      <c r="F34" s="9">
        <v>256</v>
      </c>
      <c r="G34" s="13">
        <v>3.51</v>
      </c>
      <c r="H34" s="9">
        <v>334</v>
      </c>
      <c r="I34" s="13">
        <v>4.58</v>
      </c>
      <c r="J34" s="9">
        <v>57</v>
      </c>
      <c r="K34" s="13">
        <v>0.76</v>
      </c>
      <c r="L34" s="9">
        <v>88</v>
      </c>
      <c r="M34" s="13">
        <v>1.1800000000000002</v>
      </c>
    </row>
    <row r="35" spans="1:13" s="22" customFormat="1" ht="15.75" x14ac:dyDescent="0.25">
      <c r="A35" s="64" t="s">
        <v>334</v>
      </c>
      <c r="B35" s="9">
        <v>4902</v>
      </c>
      <c r="C35" s="13">
        <v>33.19</v>
      </c>
      <c r="D35" s="9">
        <v>7848</v>
      </c>
      <c r="E35" s="13">
        <v>53.14</v>
      </c>
      <c r="F35" s="9">
        <v>3010</v>
      </c>
      <c r="G35" s="13">
        <v>41.25</v>
      </c>
      <c r="H35" s="9">
        <v>4831</v>
      </c>
      <c r="I35" s="13">
        <v>66.209999999999994</v>
      </c>
      <c r="J35" s="9">
        <v>1892</v>
      </c>
      <c r="K35" s="13">
        <v>25.319999999999997</v>
      </c>
      <c r="L35" s="9">
        <v>3017</v>
      </c>
      <c r="M35" s="13">
        <v>40.380000000000003</v>
      </c>
    </row>
    <row r="36" spans="1:13" s="22" customFormat="1" ht="15.75" x14ac:dyDescent="0.25">
      <c r="A36" s="64" t="s">
        <v>350</v>
      </c>
      <c r="B36" s="9">
        <v>738</v>
      </c>
      <c r="C36" s="13">
        <v>5</v>
      </c>
      <c r="D36" s="9">
        <v>1491</v>
      </c>
      <c r="E36" s="13">
        <v>10.1</v>
      </c>
      <c r="F36" s="9">
        <v>512</v>
      </c>
      <c r="G36" s="13">
        <v>7.02</v>
      </c>
      <c r="H36" s="9">
        <v>998</v>
      </c>
      <c r="I36" s="13">
        <v>13.68</v>
      </c>
      <c r="J36" s="9">
        <v>226</v>
      </c>
      <c r="K36" s="13">
        <v>3.02</v>
      </c>
      <c r="L36" s="9">
        <v>493</v>
      </c>
      <c r="M36" s="13">
        <v>6.6000000000000005</v>
      </c>
    </row>
    <row r="37" spans="1:13" s="22" customFormat="1" ht="15.75" x14ac:dyDescent="0.25">
      <c r="A37" s="64" t="s">
        <v>357</v>
      </c>
      <c r="B37" s="9">
        <v>4076</v>
      </c>
      <c r="C37" s="13">
        <v>27.599999999999998</v>
      </c>
      <c r="D37" s="9">
        <v>5788</v>
      </c>
      <c r="E37" s="13">
        <v>39.19</v>
      </c>
      <c r="F37" s="9">
        <v>3291</v>
      </c>
      <c r="G37" s="13">
        <v>45.1</v>
      </c>
      <c r="H37" s="9">
        <v>4557</v>
      </c>
      <c r="I37" s="13">
        <v>62.46</v>
      </c>
      <c r="J37" s="9">
        <v>785</v>
      </c>
      <c r="K37" s="13">
        <v>10.51</v>
      </c>
      <c r="L37" s="9">
        <v>1231</v>
      </c>
      <c r="M37" s="13">
        <v>16.48</v>
      </c>
    </row>
    <row r="38" spans="1:13" s="22" customFormat="1" ht="15.75" x14ac:dyDescent="0.25">
      <c r="A38" s="37" t="s">
        <v>39</v>
      </c>
      <c r="B38" s="9">
        <v>27998</v>
      </c>
      <c r="C38" s="13">
        <v>189.59</v>
      </c>
      <c r="D38" s="9">
        <v>50437</v>
      </c>
      <c r="E38" s="13">
        <v>341.53999999999996</v>
      </c>
      <c r="F38" s="9">
        <v>6753</v>
      </c>
      <c r="G38" s="13">
        <v>92.55</v>
      </c>
      <c r="H38" s="9">
        <v>10957</v>
      </c>
      <c r="I38" s="13">
        <v>150.16999999999999</v>
      </c>
      <c r="J38" s="9">
        <v>21245</v>
      </c>
      <c r="K38" s="13">
        <v>284.35000000000002</v>
      </c>
      <c r="L38" s="9">
        <v>39480</v>
      </c>
      <c r="M38" s="13">
        <v>528.42000000000007</v>
      </c>
    </row>
    <row r="39" spans="1:13" s="22" customFormat="1" ht="15.75" x14ac:dyDescent="0.25">
      <c r="A39" s="64" t="s">
        <v>374</v>
      </c>
      <c r="B39" s="9">
        <v>32</v>
      </c>
      <c r="C39" s="13">
        <v>0.22</v>
      </c>
      <c r="D39" s="9">
        <v>41</v>
      </c>
      <c r="E39" s="13">
        <v>0.27999999999999997</v>
      </c>
      <c r="F39" s="9">
        <v>12</v>
      </c>
      <c r="G39" s="13">
        <v>0.16</v>
      </c>
      <c r="H39" s="9">
        <v>13</v>
      </c>
      <c r="I39" s="13">
        <v>0.18</v>
      </c>
      <c r="J39" s="9">
        <v>20</v>
      </c>
      <c r="K39" s="13">
        <v>0.27</v>
      </c>
      <c r="L39" s="9">
        <v>28</v>
      </c>
      <c r="M39" s="13">
        <v>0.37</v>
      </c>
    </row>
    <row r="40" spans="1:13" s="22" customFormat="1" ht="15.75" x14ac:dyDescent="0.25">
      <c r="A40" s="64" t="s">
        <v>381</v>
      </c>
      <c r="B40" s="9">
        <v>885</v>
      </c>
      <c r="C40" s="13">
        <v>5.99</v>
      </c>
      <c r="D40" s="9">
        <v>2045</v>
      </c>
      <c r="E40" s="13">
        <v>13.850000000000001</v>
      </c>
      <c r="F40" s="9">
        <v>235</v>
      </c>
      <c r="G40" s="13">
        <v>3.2199999999999998</v>
      </c>
      <c r="H40" s="9">
        <v>472</v>
      </c>
      <c r="I40" s="13">
        <v>6.47</v>
      </c>
      <c r="J40" s="9">
        <v>650</v>
      </c>
      <c r="K40" s="13">
        <v>8.6999999999999993</v>
      </c>
      <c r="L40" s="9">
        <v>1573</v>
      </c>
      <c r="M40" s="13">
        <v>21.05</v>
      </c>
    </row>
    <row r="41" spans="1:13" s="22" customFormat="1" ht="15.75" x14ac:dyDescent="0.25">
      <c r="A41" s="64" t="s">
        <v>387</v>
      </c>
      <c r="B41" s="9">
        <v>288</v>
      </c>
      <c r="C41" s="13">
        <v>1.95</v>
      </c>
      <c r="D41" s="9">
        <v>575</v>
      </c>
      <c r="E41" s="13">
        <v>3.8899999999999997</v>
      </c>
      <c r="F41" s="9">
        <v>117</v>
      </c>
      <c r="G41" s="13">
        <v>1.5999999999999999</v>
      </c>
      <c r="H41" s="9">
        <v>212</v>
      </c>
      <c r="I41" s="13">
        <v>2.91</v>
      </c>
      <c r="J41" s="9">
        <v>171</v>
      </c>
      <c r="K41" s="13">
        <v>2.29</v>
      </c>
      <c r="L41" s="9">
        <v>363</v>
      </c>
      <c r="M41" s="13">
        <v>4.8600000000000003</v>
      </c>
    </row>
    <row r="42" spans="1:13" s="22" customFormat="1" ht="15.75" x14ac:dyDescent="0.25">
      <c r="A42" s="64" t="s">
        <v>391</v>
      </c>
      <c r="B42" s="9">
        <v>26419</v>
      </c>
      <c r="C42" s="13">
        <v>178.9</v>
      </c>
      <c r="D42" s="9">
        <v>46005</v>
      </c>
      <c r="E42" s="13">
        <v>311.53000000000003</v>
      </c>
      <c r="F42" s="9">
        <v>6274</v>
      </c>
      <c r="G42" s="13">
        <v>85.990000000000009</v>
      </c>
      <c r="H42" s="9">
        <v>9886</v>
      </c>
      <c r="I42" s="13">
        <v>135.49</v>
      </c>
      <c r="J42" s="9">
        <v>20145</v>
      </c>
      <c r="K42" s="13">
        <v>269.63</v>
      </c>
      <c r="L42" s="9">
        <v>36119</v>
      </c>
      <c r="M42" s="13">
        <v>483.44</v>
      </c>
    </row>
    <row r="43" spans="1:13" s="22" customFormat="1" ht="15.75" x14ac:dyDescent="0.25">
      <c r="A43" s="37" t="s">
        <v>2141</v>
      </c>
      <c r="B43" s="9">
        <v>13187</v>
      </c>
      <c r="C43" s="13">
        <v>89.3</v>
      </c>
      <c r="D43" s="9">
        <v>21980</v>
      </c>
      <c r="E43" s="13">
        <v>148.84</v>
      </c>
      <c r="F43" s="9">
        <v>7776</v>
      </c>
      <c r="G43" s="13">
        <v>106.57</v>
      </c>
      <c r="H43" s="9">
        <v>12683</v>
      </c>
      <c r="I43" s="13">
        <v>173.82999999999998</v>
      </c>
      <c r="J43" s="9">
        <v>5411</v>
      </c>
      <c r="K43" s="13">
        <v>72.42</v>
      </c>
      <c r="L43" s="9">
        <v>9297</v>
      </c>
      <c r="M43" s="13">
        <v>124.44000000000001</v>
      </c>
    </row>
    <row r="44" spans="1:13" s="22" customFormat="1" ht="15.75" x14ac:dyDescent="0.25">
      <c r="A44" s="69" t="s">
        <v>2142</v>
      </c>
      <c r="B44" s="9">
        <v>1568</v>
      </c>
      <c r="C44" s="13">
        <v>10.620000000000001</v>
      </c>
      <c r="D44" s="9">
        <v>3500</v>
      </c>
      <c r="E44" s="13">
        <v>23.7</v>
      </c>
      <c r="F44" s="9">
        <v>901</v>
      </c>
      <c r="G44" s="13">
        <v>12.35</v>
      </c>
      <c r="H44" s="9">
        <v>1992</v>
      </c>
      <c r="I44" s="13">
        <v>27.3</v>
      </c>
      <c r="J44" s="9">
        <v>667</v>
      </c>
      <c r="K44" s="13">
        <v>8.93</v>
      </c>
      <c r="L44" s="9">
        <v>1508</v>
      </c>
      <c r="M44" s="13">
        <v>20.18</v>
      </c>
    </row>
    <row r="45" spans="1:13" s="22" customFormat="1" ht="15.75" x14ac:dyDescent="0.25">
      <c r="A45" s="69" t="s">
        <v>2143</v>
      </c>
      <c r="B45" s="9">
        <v>90</v>
      </c>
      <c r="C45" s="13">
        <v>0.61</v>
      </c>
      <c r="D45" s="9">
        <v>150</v>
      </c>
      <c r="E45" s="13">
        <v>1.02</v>
      </c>
      <c r="F45" s="9">
        <v>41</v>
      </c>
      <c r="G45" s="13">
        <v>0.55999999999999994</v>
      </c>
      <c r="H45" s="9">
        <v>71</v>
      </c>
      <c r="I45" s="13">
        <v>0.97000000000000008</v>
      </c>
      <c r="J45" s="9">
        <v>49</v>
      </c>
      <c r="K45" s="13">
        <v>0.66</v>
      </c>
      <c r="L45" s="9">
        <v>79</v>
      </c>
      <c r="M45" s="13">
        <v>1.06</v>
      </c>
    </row>
    <row r="46" spans="1:13" s="22" customFormat="1" ht="15.75" x14ac:dyDescent="0.25">
      <c r="A46" s="69" t="s">
        <v>2144</v>
      </c>
      <c r="B46" s="9">
        <v>1776</v>
      </c>
      <c r="C46" s="13">
        <v>12.03</v>
      </c>
      <c r="D46" s="9">
        <v>2873</v>
      </c>
      <c r="E46" s="13">
        <v>19.450000000000003</v>
      </c>
      <c r="F46" s="9">
        <v>940</v>
      </c>
      <c r="G46" s="13">
        <v>12.879999999999999</v>
      </c>
      <c r="H46" s="9">
        <v>1460</v>
      </c>
      <c r="I46" s="13">
        <v>20.010000000000002</v>
      </c>
      <c r="J46" s="9">
        <v>836</v>
      </c>
      <c r="K46" s="13">
        <v>11.19</v>
      </c>
      <c r="L46" s="9">
        <v>1413</v>
      </c>
      <c r="M46" s="13">
        <v>18.91</v>
      </c>
    </row>
    <row r="47" spans="1:13" s="22" customFormat="1" ht="15.75" x14ac:dyDescent="0.25">
      <c r="A47" s="69" t="s">
        <v>2145</v>
      </c>
      <c r="B47" s="9">
        <v>6671</v>
      </c>
      <c r="C47" s="13">
        <v>45.169999999999995</v>
      </c>
      <c r="D47" s="9">
        <v>10232</v>
      </c>
      <c r="E47" s="13">
        <v>69.289999999999992</v>
      </c>
      <c r="F47" s="9">
        <v>4091</v>
      </c>
      <c r="G47" s="13">
        <v>56.07</v>
      </c>
      <c r="H47" s="9">
        <v>6110</v>
      </c>
      <c r="I47" s="13">
        <v>83.74</v>
      </c>
      <c r="J47" s="9">
        <v>2580</v>
      </c>
      <c r="K47" s="13">
        <v>34.53</v>
      </c>
      <c r="L47" s="9">
        <v>4122</v>
      </c>
      <c r="M47" s="13">
        <v>55.17</v>
      </c>
    </row>
    <row r="48" spans="1:13" s="22" customFormat="1" ht="15.75" x14ac:dyDescent="0.25">
      <c r="A48" s="69" t="s">
        <v>2146</v>
      </c>
      <c r="B48" s="9">
        <v>1878</v>
      </c>
      <c r="C48" s="13">
        <v>12.72</v>
      </c>
      <c r="D48" s="9">
        <v>2998</v>
      </c>
      <c r="E48" s="13">
        <v>20.3</v>
      </c>
      <c r="F48" s="9">
        <v>1071</v>
      </c>
      <c r="G48" s="13">
        <v>14.68</v>
      </c>
      <c r="H48" s="9">
        <v>1687</v>
      </c>
      <c r="I48" s="13">
        <v>23.12</v>
      </c>
      <c r="J48" s="9">
        <v>807</v>
      </c>
      <c r="K48" s="13">
        <v>10.799999999999999</v>
      </c>
      <c r="L48" s="9">
        <v>1311</v>
      </c>
      <c r="M48" s="13">
        <v>17.55</v>
      </c>
    </row>
    <row r="49" spans="1:13" s="22" customFormat="1" ht="15.75" x14ac:dyDescent="0.25">
      <c r="A49" s="37" t="s">
        <v>444</v>
      </c>
      <c r="B49" s="9">
        <v>28036</v>
      </c>
      <c r="C49" s="13">
        <v>189.85</v>
      </c>
      <c r="D49" s="9">
        <v>45971</v>
      </c>
      <c r="E49" s="13">
        <v>311.3</v>
      </c>
      <c r="F49" s="9">
        <v>15297</v>
      </c>
      <c r="G49" s="13">
        <v>209.64999999999998</v>
      </c>
      <c r="H49" s="9">
        <v>24510</v>
      </c>
      <c r="I49" s="13">
        <v>335.92</v>
      </c>
      <c r="J49" s="9">
        <v>12739</v>
      </c>
      <c r="K49" s="13">
        <v>170.51</v>
      </c>
      <c r="L49" s="9">
        <v>21461</v>
      </c>
      <c r="M49" s="13">
        <v>287.25</v>
      </c>
    </row>
    <row r="50" spans="1:13" s="22" customFormat="1" ht="15.75" x14ac:dyDescent="0.25">
      <c r="A50" s="64" t="s">
        <v>454</v>
      </c>
      <c r="B50" s="9">
        <v>3403</v>
      </c>
      <c r="C50" s="13">
        <v>23.04</v>
      </c>
      <c r="D50" s="9">
        <v>7961</v>
      </c>
      <c r="E50" s="13">
        <v>53.910000000000004</v>
      </c>
      <c r="F50" s="9">
        <v>1839</v>
      </c>
      <c r="G50" s="13">
        <v>25.2</v>
      </c>
      <c r="H50" s="9">
        <v>4184</v>
      </c>
      <c r="I50" s="13">
        <v>57.339999999999996</v>
      </c>
      <c r="J50" s="9">
        <v>1564</v>
      </c>
      <c r="K50" s="13">
        <v>20.93</v>
      </c>
      <c r="L50" s="9">
        <v>3777</v>
      </c>
      <c r="M50" s="13">
        <v>50.55</v>
      </c>
    </row>
    <row r="51" spans="1:13" s="22" customFormat="1" ht="15.75" x14ac:dyDescent="0.25">
      <c r="A51" s="64" t="s">
        <v>461</v>
      </c>
      <c r="B51" s="9">
        <v>24679</v>
      </c>
      <c r="C51" s="13">
        <v>167.12</v>
      </c>
      <c r="D51" s="9">
        <v>38078</v>
      </c>
      <c r="E51" s="13">
        <v>257.85000000000002</v>
      </c>
      <c r="F51" s="9">
        <v>13487</v>
      </c>
      <c r="G51" s="13">
        <v>184.85000000000002</v>
      </c>
      <c r="H51" s="9">
        <v>20366</v>
      </c>
      <c r="I51" s="13">
        <v>279.13</v>
      </c>
      <c r="J51" s="9">
        <v>11192</v>
      </c>
      <c r="K51" s="13">
        <v>149.80000000000001</v>
      </c>
      <c r="L51" s="9">
        <v>17712</v>
      </c>
      <c r="M51" s="13">
        <v>237.07</v>
      </c>
    </row>
    <row r="52" spans="1:13" s="22" customFormat="1" ht="15.75" x14ac:dyDescent="0.25">
      <c r="A52" s="70" t="s">
        <v>471</v>
      </c>
      <c r="B52" s="9">
        <v>12326</v>
      </c>
      <c r="C52" s="13">
        <v>83.47</v>
      </c>
      <c r="D52" s="9">
        <v>14792</v>
      </c>
      <c r="E52" s="13">
        <v>100.16000000000001</v>
      </c>
      <c r="F52" s="9">
        <v>6736</v>
      </c>
      <c r="G52" s="13">
        <v>92.32</v>
      </c>
      <c r="H52" s="9">
        <v>8004</v>
      </c>
      <c r="I52" s="13">
        <v>109.70000000000002</v>
      </c>
      <c r="J52" s="9">
        <v>5590</v>
      </c>
      <c r="K52" s="13">
        <v>74.819999999999993</v>
      </c>
      <c r="L52" s="9">
        <v>6788</v>
      </c>
      <c r="M52" s="13">
        <v>90.850000000000009</v>
      </c>
    </row>
    <row r="53" spans="1:13" s="22" customFormat="1" ht="15.75" x14ac:dyDescent="0.25">
      <c r="A53" s="70" t="s">
        <v>481</v>
      </c>
      <c r="B53" s="9">
        <v>12362</v>
      </c>
      <c r="C53" s="13">
        <v>83.710000000000008</v>
      </c>
      <c r="D53" s="9">
        <v>23299</v>
      </c>
      <c r="E53" s="13">
        <v>157.77000000000001</v>
      </c>
      <c r="F53" s="9">
        <v>6758</v>
      </c>
      <c r="G53" s="13">
        <v>92.61999999999999</v>
      </c>
      <c r="H53" s="9">
        <v>12373</v>
      </c>
      <c r="I53" s="13">
        <v>169.57999999999998</v>
      </c>
      <c r="J53" s="9">
        <v>5604</v>
      </c>
      <c r="K53" s="13">
        <v>75.009999999999991</v>
      </c>
      <c r="L53" s="9">
        <v>10926</v>
      </c>
      <c r="M53" s="13">
        <v>146.24</v>
      </c>
    </row>
    <row r="54" spans="1:13" s="22" customFormat="1" ht="15.75" x14ac:dyDescent="0.25">
      <c r="A54" s="37" t="s">
        <v>31</v>
      </c>
      <c r="B54" s="9">
        <v>6653</v>
      </c>
      <c r="C54" s="13">
        <v>45.05</v>
      </c>
      <c r="D54" s="9">
        <v>8149</v>
      </c>
      <c r="E54" s="13">
        <v>55.18</v>
      </c>
      <c r="F54" s="9">
        <v>3621</v>
      </c>
      <c r="G54" s="13">
        <v>49.629999999999995</v>
      </c>
      <c r="H54" s="9">
        <v>4396</v>
      </c>
      <c r="I54" s="13">
        <v>60.249999999999993</v>
      </c>
      <c r="J54" s="9">
        <v>3032</v>
      </c>
      <c r="K54" s="13">
        <v>40.58</v>
      </c>
      <c r="L54" s="9">
        <v>3753</v>
      </c>
      <c r="M54" s="13">
        <v>50.230000000000004</v>
      </c>
    </row>
    <row r="55" spans="1:13" s="22" customFormat="1" ht="15.75" x14ac:dyDescent="0.25">
      <c r="A55" s="37" t="s">
        <v>497</v>
      </c>
      <c r="B55" s="9">
        <v>25083</v>
      </c>
      <c r="C55" s="13">
        <v>169.85</v>
      </c>
      <c r="D55" s="9">
        <v>43761</v>
      </c>
      <c r="E55" s="13">
        <v>296.33</v>
      </c>
      <c r="F55" s="9">
        <v>13261</v>
      </c>
      <c r="G55" s="13">
        <v>181.75</v>
      </c>
      <c r="H55" s="9">
        <v>21799</v>
      </c>
      <c r="I55" s="13">
        <v>298.77</v>
      </c>
      <c r="J55" s="9">
        <v>11822</v>
      </c>
      <c r="K55" s="13">
        <v>158.22999999999999</v>
      </c>
      <c r="L55" s="9">
        <v>21962</v>
      </c>
      <c r="M55" s="13">
        <v>293.95</v>
      </c>
    </row>
    <row r="56" spans="1:13" s="22" customFormat="1" ht="15.75" x14ac:dyDescent="0.25">
      <c r="A56" s="66" t="s">
        <v>507</v>
      </c>
      <c r="B56" s="9">
        <v>1069</v>
      </c>
      <c r="C56" s="13">
        <v>7.24</v>
      </c>
      <c r="D56" s="9">
        <v>1790</v>
      </c>
      <c r="E56" s="13">
        <v>12.120000000000001</v>
      </c>
      <c r="F56" s="9">
        <v>518</v>
      </c>
      <c r="G56" s="13">
        <v>7.1000000000000005</v>
      </c>
      <c r="H56" s="9">
        <v>891</v>
      </c>
      <c r="I56" s="13">
        <v>12.21</v>
      </c>
      <c r="J56" s="9">
        <v>551</v>
      </c>
      <c r="K56" s="13">
        <v>7.37</v>
      </c>
      <c r="L56" s="9">
        <v>899</v>
      </c>
      <c r="M56" s="13">
        <v>12.03</v>
      </c>
    </row>
    <row r="57" spans="1:13" s="22" customFormat="1" ht="15.75" x14ac:dyDescent="0.25">
      <c r="A57" s="64" t="s">
        <v>515</v>
      </c>
      <c r="B57" s="9">
        <v>195</v>
      </c>
      <c r="C57" s="13">
        <v>1.32</v>
      </c>
      <c r="D57" s="9">
        <v>235</v>
      </c>
      <c r="E57" s="13">
        <v>1.59</v>
      </c>
      <c r="F57" s="9">
        <v>66</v>
      </c>
      <c r="G57" s="13">
        <v>0.9</v>
      </c>
      <c r="H57" s="9">
        <v>75</v>
      </c>
      <c r="I57" s="13">
        <v>1.03</v>
      </c>
      <c r="J57" s="9">
        <v>129</v>
      </c>
      <c r="K57" s="13">
        <v>1.73</v>
      </c>
      <c r="L57" s="9">
        <v>160</v>
      </c>
      <c r="M57" s="13">
        <v>2.1399999999999997</v>
      </c>
    </row>
    <row r="58" spans="1:13" s="22" customFormat="1" ht="15.75" x14ac:dyDescent="0.25">
      <c r="A58" s="64" t="s">
        <v>521</v>
      </c>
      <c r="B58" s="9">
        <v>876</v>
      </c>
      <c r="C58" s="13">
        <v>5.93</v>
      </c>
      <c r="D58" s="9">
        <v>1557</v>
      </c>
      <c r="E58" s="13">
        <v>10.540000000000001</v>
      </c>
      <c r="F58" s="9">
        <v>452</v>
      </c>
      <c r="G58" s="13">
        <v>6.19</v>
      </c>
      <c r="H58" s="9">
        <v>816</v>
      </c>
      <c r="I58" s="13">
        <v>11.18</v>
      </c>
      <c r="J58" s="9">
        <v>424</v>
      </c>
      <c r="K58" s="13">
        <v>5.68</v>
      </c>
      <c r="L58" s="9">
        <v>741</v>
      </c>
      <c r="M58" s="13">
        <v>9.92</v>
      </c>
    </row>
    <row r="59" spans="1:13" s="22" customFormat="1" ht="15.75" x14ac:dyDescent="0.25">
      <c r="A59" s="68" t="s">
        <v>2147</v>
      </c>
      <c r="B59" s="9">
        <v>25401</v>
      </c>
      <c r="C59" s="13">
        <v>172</v>
      </c>
      <c r="D59" s="9">
        <v>32602</v>
      </c>
      <c r="E59" s="13">
        <v>220.76999999999998</v>
      </c>
      <c r="F59" s="9">
        <v>10948</v>
      </c>
      <c r="G59" s="13">
        <v>150.05000000000001</v>
      </c>
      <c r="H59" s="9">
        <v>14160</v>
      </c>
      <c r="I59" s="13">
        <v>194.07</v>
      </c>
      <c r="J59" s="9">
        <v>14453</v>
      </c>
      <c r="K59" s="13">
        <v>193.45</v>
      </c>
      <c r="L59" s="9">
        <v>18442</v>
      </c>
      <c r="M59" s="13">
        <v>246.84</v>
      </c>
    </row>
    <row r="60" spans="1:13" s="22" customFormat="1" ht="15.75" x14ac:dyDescent="0.25">
      <c r="A60" s="66" t="s">
        <v>537</v>
      </c>
      <c r="B60" s="9">
        <v>12278</v>
      </c>
      <c r="C60" s="13">
        <v>83.14</v>
      </c>
      <c r="D60" s="9">
        <v>15457</v>
      </c>
      <c r="E60" s="13">
        <v>104.67</v>
      </c>
      <c r="F60" s="9">
        <v>4720</v>
      </c>
      <c r="G60" s="13">
        <v>64.69</v>
      </c>
      <c r="H60" s="9">
        <v>5854</v>
      </c>
      <c r="I60" s="13">
        <v>80.23</v>
      </c>
      <c r="J60" s="9">
        <v>7558</v>
      </c>
      <c r="K60" s="13">
        <v>101.16000000000001</v>
      </c>
      <c r="L60" s="9">
        <v>9603</v>
      </c>
      <c r="M60" s="13">
        <v>128.53</v>
      </c>
    </row>
    <row r="61" spans="1:13" s="22" customFormat="1" ht="15.75" x14ac:dyDescent="0.25">
      <c r="A61" s="66" t="s">
        <v>546</v>
      </c>
      <c r="B61" s="9">
        <v>346</v>
      </c>
      <c r="C61" s="13">
        <v>2.34</v>
      </c>
      <c r="D61" s="9">
        <v>545</v>
      </c>
      <c r="E61" s="13">
        <v>3.6900000000000004</v>
      </c>
      <c r="F61" s="9">
        <v>181</v>
      </c>
      <c r="G61" s="13">
        <v>2.48</v>
      </c>
      <c r="H61" s="9">
        <v>277</v>
      </c>
      <c r="I61" s="13">
        <v>3.8000000000000003</v>
      </c>
      <c r="J61" s="9">
        <v>165</v>
      </c>
      <c r="K61" s="13">
        <v>2.21</v>
      </c>
      <c r="L61" s="9">
        <v>268</v>
      </c>
      <c r="M61" s="13">
        <v>3.59</v>
      </c>
    </row>
    <row r="62" spans="1:13" s="22" customFormat="1" ht="15.75" x14ac:dyDescent="0.25">
      <c r="A62" s="64" t="s">
        <v>550</v>
      </c>
      <c r="B62" s="9">
        <v>1305</v>
      </c>
      <c r="C62" s="13">
        <v>8.84</v>
      </c>
      <c r="D62" s="9">
        <v>1634</v>
      </c>
      <c r="E62" s="13">
        <v>11.06</v>
      </c>
      <c r="F62" s="9">
        <v>565</v>
      </c>
      <c r="G62" s="13">
        <v>7.7399999999999993</v>
      </c>
      <c r="H62" s="9">
        <v>722</v>
      </c>
      <c r="I62" s="13">
        <v>9.8999999999999986</v>
      </c>
      <c r="J62" s="9">
        <v>740</v>
      </c>
      <c r="K62" s="13">
        <v>9.8999999999999986</v>
      </c>
      <c r="L62" s="9">
        <v>912</v>
      </c>
      <c r="M62" s="13">
        <v>12.21</v>
      </c>
    </row>
    <row r="63" spans="1:13" s="22" customFormat="1" ht="15.75" x14ac:dyDescent="0.25">
      <c r="A63" s="64" t="s">
        <v>557</v>
      </c>
      <c r="B63" s="9">
        <v>4440</v>
      </c>
      <c r="C63" s="13">
        <v>30.07</v>
      </c>
      <c r="D63" s="9">
        <v>5632</v>
      </c>
      <c r="E63" s="13">
        <v>38.14</v>
      </c>
      <c r="F63" s="9">
        <v>2620</v>
      </c>
      <c r="G63" s="13">
        <v>35.909999999999997</v>
      </c>
      <c r="H63" s="9">
        <v>3377</v>
      </c>
      <c r="I63" s="13">
        <v>46.279999999999994</v>
      </c>
      <c r="J63" s="9">
        <v>1820</v>
      </c>
      <c r="K63" s="13">
        <v>24.360000000000003</v>
      </c>
      <c r="L63" s="9">
        <v>2255</v>
      </c>
      <c r="M63" s="13">
        <v>30.180000000000003</v>
      </c>
    </row>
    <row r="64" spans="1:13" s="22" customFormat="1" ht="15.75" x14ac:dyDescent="0.25">
      <c r="A64" s="37" t="s">
        <v>18</v>
      </c>
      <c r="B64" s="9">
        <v>11293</v>
      </c>
      <c r="C64" s="13">
        <v>76.47</v>
      </c>
      <c r="D64" s="9">
        <v>18879</v>
      </c>
      <c r="E64" s="13">
        <v>127.84</v>
      </c>
      <c r="F64" s="9">
        <v>8902</v>
      </c>
      <c r="G64" s="13">
        <v>122.01</v>
      </c>
      <c r="H64" s="9">
        <v>14503</v>
      </c>
      <c r="I64" s="13">
        <v>198.76999999999998</v>
      </c>
      <c r="J64" s="9">
        <v>2391</v>
      </c>
      <c r="K64" s="13">
        <v>32</v>
      </c>
      <c r="L64" s="9">
        <v>4376</v>
      </c>
      <c r="M64" s="13">
        <v>58.57</v>
      </c>
    </row>
    <row r="65" spans="1:13" s="22" customFormat="1" ht="15.75" x14ac:dyDescent="0.25">
      <c r="A65" s="37" t="s">
        <v>25</v>
      </c>
      <c r="B65" s="9">
        <v>15724</v>
      </c>
      <c r="C65" s="13">
        <v>106.48</v>
      </c>
      <c r="D65" s="9">
        <v>24525</v>
      </c>
      <c r="E65" s="13">
        <v>166.07</v>
      </c>
      <c r="F65" s="9">
        <v>10179</v>
      </c>
      <c r="G65" s="13">
        <v>139.51</v>
      </c>
      <c r="H65" s="9">
        <v>15270</v>
      </c>
      <c r="I65" s="13">
        <v>209.28</v>
      </c>
      <c r="J65" s="9">
        <v>5545</v>
      </c>
      <c r="K65" s="13">
        <v>74.22</v>
      </c>
      <c r="L65" s="9">
        <v>9255</v>
      </c>
      <c r="M65" s="13">
        <v>123.86999999999999</v>
      </c>
    </row>
    <row r="66" spans="1:13" s="22" customFormat="1" ht="15.75" x14ac:dyDescent="0.25">
      <c r="A66" s="43" t="s">
        <v>2148</v>
      </c>
    </row>
    <row r="67" spans="1:13" s="22" customFormat="1" ht="15.75" x14ac:dyDescent="0.25">
      <c r="A67" s="43" t="s">
        <v>64</v>
      </c>
    </row>
    <row r="68" spans="1:13" s="22" customFormat="1" ht="15.75" x14ac:dyDescent="0.25">
      <c r="A68" s="164" t="s">
        <v>2149</v>
      </c>
    </row>
    <row r="69" spans="1:13" s="22" customFormat="1" ht="15.75" x14ac:dyDescent="0.25">
      <c r="A69" s="164" t="s">
        <v>2150</v>
      </c>
    </row>
    <row r="70" spans="1:13" s="22" customFormat="1" ht="15.75" x14ac:dyDescent="0.25">
      <c r="A70" s="164" t="s">
        <v>2151</v>
      </c>
    </row>
    <row r="71" spans="1:13" s="22" customFormat="1" ht="15.75" x14ac:dyDescent="0.25">
      <c r="A71" s="164" t="s">
        <v>2152</v>
      </c>
    </row>
    <row r="72" spans="1:13" s="22" customFormat="1" ht="15.75" x14ac:dyDescent="0.25">
      <c r="A72" s="43" t="s">
        <v>68</v>
      </c>
    </row>
    <row r="73" spans="1:13" s="22" customFormat="1" ht="15.75" x14ac:dyDescent="0.25">
      <c r="A73" s="43" t="s">
        <v>69</v>
      </c>
    </row>
    <row r="74" spans="1:13" s="22" customFormat="1" ht="15.75" x14ac:dyDescent="0.25"/>
    <row r="75" spans="1:13" s="22" customFormat="1" ht="15.75" x14ac:dyDescent="0.25"/>
    <row r="76" spans="1:13" s="22" customFormat="1" ht="15.75" x14ac:dyDescent="0.25"/>
    <row r="77" spans="1:13" s="22" customFormat="1" ht="15.75" x14ac:dyDescent="0.25"/>
    <row r="78" spans="1:13" s="22" customFormat="1" ht="15.75" x14ac:dyDescent="0.25"/>
    <row r="79" spans="1:13" s="22" customFormat="1" ht="15.75" x14ac:dyDescent="0.25"/>
    <row r="80" spans="1:13" s="22" customFormat="1" ht="15.75" x14ac:dyDescent="0.25"/>
    <row r="81" s="22" customFormat="1" ht="15.75" x14ac:dyDescent="0.25"/>
    <row r="82" s="22" customFormat="1" ht="15.75" x14ac:dyDescent="0.25"/>
    <row r="83" s="22" customFormat="1" ht="15.75" x14ac:dyDescent="0.25"/>
    <row r="84" s="22" customFormat="1" ht="15.75" x14ac:dyDescent="0.25"/>
    <row r="85" s="22" customFormat="1" ht="15.75" x14ac:dyDescent="0.25"/>
    <row r="86" s="22" customFormat="1" ht="15.75" x14ac:dyDescent="0.25"/>
    <row r="87" s="22" customFormat="1" ht="15.75" x14ac:dyDescent="0.25"/>
    <row r="88" s="22" customFormat="1" ht="15.75" x14ac:dyDescent="0.25"/>
    <row r="89" s="22" customFormat="1" ht="15.75" x14ac:dyDescent="0.25"/>
    <row r="90" s="22" customFormat="1" ht="15.75" x14ac:dyDescent="0.25"/>
    <row r="91" s="22" customFormat="1" ht="15.75" x14ac:dyDescent="0.25"/>
    <row r="92" s="22" customFormat="1" ht="15.75" x14ac:dyDescent="0.25"/>
    <row r="93" s="22" customFormat="1" ht="15.75" x14ac:dyDescent="0.25"/>
    <row r="94" s="22" customFormat="1" ht="15.75" x14ac:dyDescent="0.25"/>
    <row r="95" s="22" customFormat="1" ht="15.75" x14ac:dyDescent="0.25"/>
    <row r="96" s="22" customFormat="1" ht="15.75" x14ac:dyDescent="0.25"/>
    <row r="97" s="22" customFormat="1" ht="15.75" x14ac:dyDescent="0.25"/>
    <row r="98" s="22" customFormat="1" ht="15.75" x14ac:dyDescent="0.25"/>
    <row r="99" s="22" customFormat="1" ht="15.75" x14ac:dyDescent="0.25"/>
    <row r="100" s="22" customFormat="1" ht="15.75" x14ac:dyDescent="0.25"/>
    <row r="101" s="22" customFormat="1" ht="15.75" x14ac:dyDescent="0.25"/>
    <row r="102" s="22" customFormat="1" ht="15.75" x14ac:dyDescent="0.25"/>
    <row r="103" s="22" customFormat="1" ht="15.75" x14ac:dyDescent="0.25"/>
    <row r="104" s="22" customFormat="1" ht="15.75" x14ac:dyDescent="0.25"/>
    <row r="105" s="22" customFormat="1" ht="15.75" x14ac:dyDescent="0.25"/>
    <row r="106" s="22" customFormat="1" ht="15.75" x14ac:dyDescent="0.25"/>
    <row r="107" s="22" customFormat="1" ht="15.75" x14ac:dyDescent="0.25"/>
    <row r="108" s="22" customFormat="1" ht="15.75" x14ac:dyDescent="0.25"/>
    <row r="109" s="22" customFormat="1" ht="15.75" x14ac:dyDescent="0.25"/>
    <row r="110" s="22" customFormat="1" ht="15.75" x14ac:dyDescent="0.25"/>
    <row r="111" s="22" customFormat="1" ht="15.75" x14ac:dyDescent="0.25"/>
    <row r="112" s="22" customFormat="1" ht="15.75" x14ac:dyDescent="0.25"/>
    <row r="113" s="22" customFormat="1" ht="15.75" x14ac:dyDescent="0.25"/>
    <row r="114" s="22" customFormat="1" ht="15.75" x14ac:dyDescent="0.25"/>
    <row r="115" s="22" customFormat="1" ht="15.75" x14ac:dyDescent="0.25"/>
    <row r="116" s="22" customFormat="1" ht="15.75" x14ac:dyDescent="0.25"/>
    <row r="117" s="22" customFormat="1" ht="15.75" x14ac:dyDescent="0.25"/>
    <row r="118" s="22" customFormat="1" ht="15.75" x14ac:dyDescent="0.25"/>
    <row r="119" s="22" customFormat="1" ht="15.75" x14ac:dyDescent="0.25"/>
    <row r="120" s="22" customFormat="1" ht="15.75" x14ac:dyDescent="0.25"/>
    <row r="121" s="22" customFormat="1" ht="15.75" x14ac:dyDescent="0.25"/>
    <row r="122" s="22" customFormat="1" ht="15.75" x14ac:dyDescent="0.25"/>
    <row r="123" s="22" customFormat="1" ht="15.75" x14ac:dyDescent="0.25"/>
    <row r="124" s="22" customFormat="1" ht="15.75" x14ac:dyDescent="0.25"/>
    <row r="125" s="22" customFormat="1" ht="15.75" x14ac:dyDescent="0.25"/>
    <row r="126" s="22" customFormat="1" ht="15.75" x14ac:dyDescent="0.25"/>
    <row r="127" s="22" customFormat="1" ht="15.75" x14ac:dyDescent="0.25"/>
    <row r="128" s="22" customFormat="1" ht="15.75" x14ac:dyDescent="0.25"/>
    <row r="129" s="22" customFormat="1" ht="15.75" x14ac:dyDescent="0.25"/>
    <row r="130" s="22" customFormat="1" ht="15.75" x14ac:dyDescent="0.25"/>
    <row r="131" s="22" customFormat="1" ht="15.75" x14ac:dyDescent="0.25"/>
    <row r="132" s="22" customFormat="1" ht="15.75" x14ac:dyDescent="0.25"/>
    <row r="133" s="22" customFormat="1" ht="15.75" x14ac:dyDescent="0.25"/>
    <row r="134" s="22" customFormat="1" ht="15.75" x14ac:dyDescent="0.25"/>
    <row r="135" s="22" customFormat="1" ht="15.75" x14ac:dyDescent="0.25"/>
    <row r="136" s="22" customFormat="1" ht="15.75" x14ac:dyDescent="0.25"/>
    <row r="137" s="22" customFormat="1" ht="15.75" x14ac:dyDescent="0.25"/>
    <row r="138" s="22" customFormat="1" ht="15.75" x14ac:dyDescent="0.25"/>
    <row r="139" s="22" customFormat="1" ht="15.75" x14ac:dyDescent="0.25"/>
    <row r="140" s="22" customFormat="1" ht="15.75" x14ac:dyDescent="0.25"/>
    <row r="141" s="22" customFormat="1" ht="15.75" x14ac:dyDescent="0.25"/>
    <row r="142" s="22" customFormat="1" ht="15.75" x14ac:dyDescent="0.25"/>
    <row r="143" s="22" customFormat="1" ht="15.75" x14ac:dyDescent="0.25"/>
    <row r="144" s="22" customFormat="1" ht="15.75" x14ac:dyDescent="0.25"/>
    <row r="145" s="22" customFormat="1" ht="15.75" x14ac:dyDescent="0.25"/>
    <row r="146" s="22" customFormat="1" ht="15.75" x14ac:dyDescent="0.25"/>
    <row r="147" s="22" customFormat="1" ht="15.75" x14ac:dyDescent="0.25"/>
    <row r="148" s="22" customFormat="1" ht="15.75" x14ac:dyDescent="0.25"/>
    <row r="149" s="22" customFormat="1" ht="15.75" x14ac:dyDescent="0.25"/>
    <row r="150" s="22" customFormat="1" ht="15.75" x14ac:dyDescent="0.25"/>
    <row r="151" s="22" customFormat="1" ht="15.75" x14ac:dyDescent="0.25"/>
    <row r="152" s="22" customFormat="1" ht="15.75" x14ac:dyDescent="0.25"/>
    <row r="153" s="22" customFormat="1" ht="15.75" x14ac:dyDescent="0.25"/>
    <row r="154" s="22" customFormat="1" ht="15.75" x14ac:dyDescent="0.25"/>
    <row r="155" s="22" customFormat="1" ht="15.75" x14ac:dyDescent="0.25"/>
    <row r="156" s="22" customFormat="1" ht="15.75" x14ac:dyDescent="0.25"/>
    <row r="157" s="22" customFormat="1" ht="15.75" x14ac:dyDescent="0.25"/>
    <row r="158" s="22" customFormat="1" ht="15.75" x14ac:dyDescent="0.25"/>
    <row r="159" s="22" customFormat="1" ht="15.75" x14ac:dyDescent="0.25"/>
    <row r="160" s="22" customFormat="1" ht="15.75" x14ac:dyDescent="0.25"/>
    <row r="161" s="22" customFormat="1" ht="15.75" x14ac:dyDescent="0.25"/>
    <row r="162" s="22" customFormat="1" ht="15.75" x14ac:dyDescent="0.25"/>
    <row r="163" s="22" customFormat="1" ht="15.75" x14ac:dyDescent="0.25"/>
    <row r="164" s="22" customFormat="1" ht="15.75" x14ac:dyDescent="0.25"/>
    <row r="165" s="22" customFormat="1" ht="15.75" x14ac:dyDescent="0.25"/>
    <row r="166" s="22" customFormat="1" ht="15.75" x14ac:dyDescent="0.25"/>
    <row r="167" s="22" customFormat="1" ht="15.75" x14ac:dyDescent="0.25"/>
    <row r="168" s="22" customFormat="1" ht="15.75" x14ac:dyDescent="0.25"/>
    <row r="169" s="22" customFormat="1" ht="15.75" x14ac:dyDescent="0.25"/>
    <row r="170" s="22" customFormat="1" ht="15.75" x14ac:dyDescent="0.25"/>
    <row r="171" s="22" customFormat="1" ht="15.75" x14ac:dyDescent="0.25"/>
    <row r="172" s="22" customFormat="1" ht="15.75" x14ac:dyDescent="0.25"/>
    <row r="173" s="22" customFormat="1" ht="15.75" x14ac:dyDescent="0.25"/>
    <row r="174" s="22" customFormat="1" ht="15.75" x14ac:dyDescent="0.25"/>
    <row r="175" s="22" customFormat="1" ht="15.75" x14ac:dyDescent="0.25"/>
    <row r="176" s="22" customFormat="1" ht="15.75" x14ac:dyDescent="0.25"/>
    <row r="177" spans="15:16" s="22" customFormat="1" ht="15.75" x14ac:dyDescent="0.25"/>
    <row r="178" spans="15:16" s="22" customFormat="1" ht="15.75" x14ac:dyDescent="0.25"/>
    <row r="179" spans="15:16" s="22" customFormat="1" ht="15.75" x14ac:dyDescent="0.25"/>
    <row r="180" spans="15:16" s="22" customFormat="1" ht="15.75" x14ac:dyDescent="0.25"/>
    <row r="181" spans="15:16" s="22" customFormat="1" ht="15.75" x14ac:dyDescent="0.25"/>
    <row r="182" spans="15:16" s="22" customFormat="1" ht="15.75" x14ac:dyDescent="0.25"/>
    <row r="183" spans="15:16" s="22" customFormat="1" ht="15.75" x14ac:dyDescent="0.25"/>
    <row r="184" spans="15:16" s="22" customFormat="1" ht="15.75" x14ac:dyDescent="0.25"/>
    <row r="185" spans="15:16" s="22" customFormat="1" ht="15.75" x14ac:dyDescent="0.25"/>
    <row r="186" spans="15:16" s="22" customFormat="1" ht="15.75" x14ac:dyDescent="0.25"/>
    <row r="187" spans="15:16" s="22" customFormat="1" ht="15.75" x14ac:dyDescent="0.25"/>
    <row r="188" spans="15:16" s="22" customFormat="1" ht="15.75" x14ac:dyDescent="0.25"/>
    <row r="189" spans="15:16" s="22" customFormat="1" ht="15.75" x14ac:dyDescent="0.25">
      <c r="O189"/>
      <c r="P189"/>
    </row>
    <row r="190" spans="15:16" s="22" customFormat="1" ht="15.75" x14ac:dyDescent="0.25">
      <c r="O190"/>
      <c r="P190"/>
    </row>
    <row r="191" spans="15:16" s="22" customFormat="1" ht="15.75" x14ac:dyDescent="0.25">
      <c r="O191"/>
      <c r="P191"/>
    </row>
    <row r="192" spans="15:16" s="22" customFormat="1" ht="15.75" x14ac:dyDescent="0.25">
      <c r="O192"/>
      <c r="P192"/>
    </row>
    <row r="193" spans="15:16" s="22" customFormat="1" ht="15.75" x14ac:dyDescent="0.25">
      <c r="O193"/>
      <c r="P193"/>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AF25-1770-4A83-84B0-34FCF54F33C3}">
  <sheetPr codeName="Sheet23"/>
  <dimension ref="A1:I88"/>
  <sheetViews>
    <sheetView zoomScaleNormal="100" workbookViewId="0"/>
  </sheetViews>
  <sheetFormatPr defaultColWidth="8.85546875" defaultRowHeight="15.75" x14ac:dyDescent="0.25"/>
  <cols>
    <col min="1" max="1" width="24.5703125" style="22" customWidth="1"/>
    <col min="2" max="3" width="14.5703125" style="22" customWidth="1"/>
    <col min="4" max="4" width="16.140625" style="22" customWidth="1"/>
    <col min="5" max="5" width="13.5703125" style="22" customWidth="1"/>
    <col min="6" max="6" width="14.5703125" style="22" customWidth="1"/>
    <col min="7" max="7" width="15.5703125" style="22" customWidth="1"/>
    <col min="8" max="8" width="14.85546875" style="22" customWidth="1"/>
    <col min="9" max="9" width="17.42578125" style="22" customWidth="1"/>
    <col min="10" max="12" width="8.85546875" style="22"/>
    <col min="13" max="13" width="10" style="22" customWidth="1"/>
    <col min="14" max="16384" width="8.85546875" style="22"/>
  </cols>
  <sheetData>
    <row r="1" spans="1:9" x14ac:dyDescent="0.25">
      <c r="A1" s="25" t="s">
        <v>2153</v>
      </c>
    </row>
    <row r="2" spans="1:9" x14ac:dyDescent="0.25">
      <c r="A2" s="25"/>
    </row>
    <row r="3" spans="1:9" ht="110.25" x14ac:dyDescent="0.25">
      <c r="A3" s="155" t="s">
        <v>5</v>
      </c>
      <c r="B3" s="156" t="s">
        <v>2154</v>
      </c>
      <c r="C3" s="156" t="s">
        <v>2155</v>
      </c>
      <c r="D3" s="156" t="s">
        <v>2156</v>
      </c>
      <c r="E3" s="156" t="s">
        <v>2157</v>
      </c>
      <c r="F3" s="156" t="s">
        <v>2158</v>
      </c>
      <c r="G3" s="156" t="s">
        <v>2159</v>
      </c>
      <c r="H3" s="156" t="s">
        <v>2160</v>
      </c>
      <c r="I3" s="156" t="s">
        <v>2161</v>
      </c>
    </row>
    <row r="4" spans="1:9" x14ac:dyDescent="0.25">
      <c r="A4" s="157" t="s">
        <v>17</v>
      </c>
      <c r="B4" s="149">
        <v>32382</v>
      </c>
      <c r="C4" s="150">
        <v>445.51</v>
      </c>
      <c r="D4" s="149">
        <v>142736</v>
      </c>
      <c r="E4" s="150">
        <v>3675.9600000000005</v>
      </c>
      <c r="F4" s="149">
        <v>371826</v>
      </c>
      <c r="G4" s="150">
        <v>12612.21</v>
      </c>
      <c r="H4" s="149">
        <v>158710</v>
      </c>
      <c r="I4" s="150">
        <v>23755.83</v>
      </c>
    </row>
    <row r="5" spans="1:9" x14ac:dyDescent="0.25">
      <c r="A5" s="158" t="s">
        <v>18</v>
      </c>
      <c r="B5" s="9">
        <v>75</v>
      </c>
      <c r="C5" s="13">
        <v>1.03</v>
      </c>
      <c r="D5" s="9">
        <v>1272</v>
      </c>
      <c r="E5" s="13">
        <v>32.76</v>
      </c>
      <c r="F5" s="9">
        <v>9805</v>
      </c>
      <c r="G5" s="13">
        <v>332.58</v>
      </c>
      <c r="H5" s="9">
        <v>7727</v>
      </c>
      <c r="I5" s="13">
        <v>1156.58</v>
      </c>
    </row>
    <row r="6" spans="1:9" x14ac:dyDescent="0.25">
      <c r="A6" s="158" t="s">
        <v>19</v>
      </c>
      <c r="B6" s="9">
        <v>2703</v>
      </c>
      <c r="C6" s="13">
        <v>37.19</v>
      </c>
      <c r="D6" s="9">
        <v>2137</v>
      </c>
      <c r="E6" s="13">
        <v>55.040000000000006</v>
      </c>
      <c r="F6" s="9">
        <v>1841</v>
      </c>
      <c r="G6" s="13">
        <v>62.449999999999996</v>
      </c>
      <c r="H6" s="9">
        <v>410</v>
      </c>
      <c r="I6" s="13">
        <v>61.37</v>
      </c>
    </row>
    <row r="7" spans="1:9" x14ac:dyDescent="0.25">
      <c r="A7" s="158" t="s">
        <v>20</v>
      </c>
      <c r="B7" s="9" t="s">
        <v>60</v>
      </c>
      <c r="C7" s="9" t="s">
        <v>60</v>
      </c>
      <c r="D7" s="9" t="s">
        <v>60</v>
      </c>
      <c r="E7" s="9" t="s">
        <v>60</v>
      </c>
      <c r="F7" s="9" t="s">
        <v>60</v>
      </c>
      <c r="G7" s="9" t="s">
        <v>60</v>
      </c>
      <c r="H7" s="9" t="s">
        <v>60</v>
      </c>
      <c r="I7" s="9" t="s">
        <v>60</v>
      </c>
    </row>
    <row r="8" spans="1:9" x14ac:dyDescent="0.25">
      <c r="A8" s="158" t="s">
        <v>21</v>
      </c>
      <c r="B8" s="9" t="s">
        <v>60</v>
      </c>
      <c r="C8" s="9" t="s">
        <v>60</v>
      </c>
      <c r="D8" s="9" t="s">
        <v>60</v>
      </c>
      <c r="E8" s="9" t="s">
        <v>60</v>
      </c>
      <c r="F8" s="9" t="s">
        <v>60</v>
      </c>
      <c r="G8" s="9" t="s">
        <v>60</v>
      </c>
      <c r="H8" s="9" t="s">
        <v>60</v>
      </c>
      <c r="I8" s="9" t="s">
        <v>60</v>
      </c>
    </row>
    <row r="9" spans="1:9" x14ac:dyDescent="0.25">
      <c r="A9" s="158" t="s">
        <v>22</v>
      </c>
      <c r="B9" s="9">
        <v>698</v>
      </c>
      <c r="C9" s="13">
        <v>9.6</v>
      </c>
      <c r="D9" s="9">
        <v>10067</v>
      </c>
      <c r="E9" s="13">
        <v>259.26</v>
      </c>
      <c r="F9" s="9">
        <v>38969</v>
      </c>
      <c r="G9" s="13">
        <v>1321.82</v>
      </c>
      <c r="H9" s="9">
        <v>26526</v>
      </c>
      <c r="I9" s="13">
        <v>3970.43</v>
      </c>
    </row>
    <row r="10" spans="1:9" x14ac:dyDescent="0.25">
      <c r="A10" s="158" t="s">
        <v>23</v>
      </c>
      <c r="B10" s="9">
        <v>16</v>
      </c>
      <c r="C10" s="13">
        <v>0.22</v>
      </c>
      <c r="D10" s="9">
        <v>365</v>
      </c>
      <c r="E10" s="13">
        <v>9.3999999999999986</v>
      </c>
      <c r="F10" s="9">
        <v>1561</v>
      </c>
      <c r="G10" s="13">
        <v>52.95</v>
      </c>
      <c r="H10" s="9">
        <v>556</v>
      </c>
      <c r="I10" s="13">
        <v>83.22</v>
      </c>
    </row>
    <row r="11" spans="1:9" x14ac:dyDescent="0.25">
      <c r="A11" s="158" t="s">
        <v>24</v>
      </c>
      <c r="B11" s="9">
        <v>2813</v>
      </c>
      <c r="C11" s="13">
        <v>38.699999999999996</v>
      </c>
      <c r="D11" s="9">
        <v>3273</v>
      </c>
      <c r="E11" s="13">
        <v>84.29</v>
      </c>
      <c r="F11" s="9">
        <v>1583</v>
      </c>
      <c r="G11" s="13">
        <v>53.69</v>
      </c>
      <c r="H11" s="9">
        <v>292</v>
      </c>
      <c r="I11" s="13">
        <v>43.71</v>
      </c>
    </row>
    <row r="12" spans="1:9" x14ac:dyDescent="0.25">
      <c r="A12" s="158" t="s">
        <v>25</v>
      </c>
      <c r="B12" s="9">
        <v>907</v>
      </c>
      <c r="C12" s="13">
        <v>12.48</v>
      </c>
      <c r="D12" s="9">
        <v>5464</v>
      </c>
      <c r="E12" s="13">
        <v>140.72</v>
      </c>
      <c r="F12" s="9">
        <v>13709</v>
      </c>
      <c r="G12" s="13">
        <v>464.99999999999994</v>
      </c>
      <c r="H12" s="9">
        <v>4445</v>
      </c>
      <c r="I12" s="13">
        <v>665.33</v>
      </c>
    </row>
    <row r="13" spans="1:9" x14ac:dyDescent="0.25">
      <c r="A13" s="158" t="s">
        <v>26</v>
      </c>
      <c r="B13" s="9">
        <v>20</v>
      </c>
      <c r="C13" s="13">
        <v>0.27999999999999997</v>
      </c>
      <c r="D13" s="9">
        <v>444</v>
      </c>
      <c r="E13" s="13">
        <v>11.43</v>
      </c>
      <c r="F13" s="9">
        <v>2339</v>
      </c>
      <c r="G13" s="13">
        <v>79.34</v>
      </c>
      <c r="H13" s="9">
        <v>1095</v>
      </c>
      <c r="I13" s="13">
        <v>163.9</v>
      </c>
    </row>
    <row r="14" spans="1:9" x14ac:dyDescent="0.25">
      <c r="A14" s="158" t="s">
        <v>27</v>
      </c>
      <c r="B14" s="9">
        <v>4125</v>
      </c>
      <c r="C14" s="13">
        <v>56.75</v>
      </c>
      <c r="D14" s="9">
        <v>3689</v>
      </c>
      <c r="E14" s="13">
        <v>95</v>
      </c>
      <c r="F14" s="9">
        <v>9905</v>
      </c>
      <c r="G14" s="13">
        <v>335.97</v>
      </c>
      <c r="H14" s="9">
        <v>4261</v>
      </c>
      <c r="I14" s="13">
        <v>637.79</v>
      </c>
    </row>
    <row r="15" spans="1:9" x14ac:dyDescent="0.25">
      <c r="A15" s="158" t="s">
        <v>28</v>
      </c>
      <c r="B15" s="9">
        <v>188</v>
      </c>
      <c r="C15" s="13">
        <v>2.59</v>
      </c>
      <c r="D15" s="9">
        <v>647</v>
      </c>
      <c r="E15" s="13">
        <v>16.66</v>
      </c>
      <c r="F15" s="9">
        <v>2676</v>
      </c>
      <c r="G15" s="13">
        <v>90.77</v>
      </c>
      <c r="H15" s="9">
        <v>793</v>
      </c>
      <c r="I15" s="13">
        <v>118.69999999999999</v>
      </c>
    </row>
    <row r="16" spans="1:9" x14ac:dyDescent="0.25">
      <c r="A16" s="158" t="s">
        <v>29</v>
      </c>
      <c r="B16" s="9">
        <v>218</v>
      </c>
      <c r="C16" s="13">
        <v>3</v>
      </c>
      <c r="D16" s="9">
        <v>3115</v>
      </c>
      <c r="E16" s="13">
        <v>80.22</v>
      </c>
      <c r="F16" s="9">
        <v>20316</v>
      </c>
      <c r="G16" s="13">
        <v>689.11</v>
      </c>
      <c r="H16" s="9">
        <v>8953</v>
      </c>
      <c r="I16" s="13">
        <v>1340.09</v>
      </c>
    </row>
    <row r="17" spans="1:9" x14ac:dyDescent="0.25">
      <c r="A17" s="158" t="s">
        <v>30</v>
      </c>
      <c r="B17" s="9">
        <v>1889</v>
      </c>
      <c r="C17" s="13">
        <v>25.99</v>
      </c>
      <c r="D17" s="9">
        <v>10687</v>
      </c>
      <c r="E17" s="13">
        <v>275.23</v>
      </c>
      <c r="F17" s="9">
        <v>22156</v>
      </c>
      <c r="G17" s="13">
        <v>751.52</v>
      </c>
      <c r="H17" s="9">
        <v>9029</v>
      </c>
      <c r="I17" s="13">
        <v>1351.47</v>
      </c>
    </row>
    <row r="18" spans="1:9" x14ac:dyDescent="0.25">
      <c r="A18" s="158" t="s">
        <v>31</v>
      </c>
      <c r="B18" s="9">
        <v>52</v>
      </c>
      <c r="C18" s="13">
        <v>0.72</v>
      </c>
      <c r="D18" s="9">
        <v>1262</v>
      </c>
      <c r="E18" s="13">
        <v>32.5</v>
      </c>
      <c r="F18" s="9">
        <v>4772</v>
      </c>
      <c r="G18" s="13">
        <v>161.85999999999999</v>
      </c>
      <c r="H18" s="9">
        <v>2063</v>
      </c>
      <c r="I18" s="13">
        <v>308.79000000000002</v>
      </c>
    </row>
    <row r="19" spans="1:9" x14ac:dyDescent="0.25">
      <c r="A19" s="158" t="s">
        <v>32</v>
      </c>
      <c r="B19" s="9">
        <v>2256</v>
      </c>
      <c r="C19" s="13">
        <v>31.040000000000003</v>
      </c>
      <c r="D19" s="9">
        <v>7840</v>
      </c>
      <c r="E19" s="13">
        <v>201.90999999999997</v>
      </c>
      <c r="F19" s="9">
        <v>19865</v>
      </c>
      <c r="G19" s="13">
        <v>673.81000000000006</v>
      </c>
      <c r="H19" s="9">
        <v>8117</v>
      </c>
      <c r="I19" s="13">
        <v>1214.96</v>
      </c>
    </row>
    <row r="20" spans="1:9" x14ac:dyDescent="0.25">
      <c r="A20" s="158" t="s">
        <v>33</v>
      </c>
      <c r="B20" s="9">
        <v>314</v>
      </c>
      <c r="C20" s="13">
        <v>4.32</v>
      </c>
      <c r="D20" s="9">
        <v>3575</v>
      </c>
      <c r="E20" s="13">
        <v>92.07</v>
      </c>
      <c r="F20" s="9">
        <v>9408</v>
      </c>
      <c r="G20" s="13">
        <v>319.12</v>
      </c>
      <c r="H20" s="9">
        <v>2549</v>
      </c>
      <c r="I20" s="13">
        <v>381.54</v>
      </c>
    </row>
    <row r="21" spans="1:9" x14ac:dyDescent="0.25">
      <c r="A21" s="158" t="s">
        <v>34</v>
      </c>
      <c r="B21" s="9" t="s">
        <v>60</v>
      </c>
      <c r="C21" s="9" t="s">
        <v>60</v>
      </c>
      <c r="D21" s="9" t="s">
        <v>60</v>
      </c>
      <c r="E21" s="9" t="s">
        <v>60</v>
      </c>
      <c r="F21" s="9" t="s">
        <v>60</v>
      </c>
      <c r="G21" s="9" t="s">
        <v>60</v>
      </c>
      <c r="H21" s="9" t="s">
        <v>60</v>
      </c>
      <c r="I21" s="9" t="s">
        <v>60</v>
      </c>
    </row>
    <row r="22" spans="1:9" x14ac:dyDescent="0.25">
      <c r="A22" s="158" t="s">
        <v>35</v>
      </c>
      <c r="B22" s="9">
        <v>101</v>
      </c>
      <c r="C22" s="13">
        <v>1.3900000000000001</v>
      </c>
      <c r="D22" s="9">
        <v>913</v>
      </c>
      <c r="E22" s="13">
        <v>23.509999999999998</v>
      </c>
      <c r="F22" s="9">
        <v>2552</v>
      </c>
      <c r="G22" s="13">
        <v>86.56</v>
      </c>
      <c r="H22" s="9">
        <v>892</v>
      </c>
      <c r="I22" s="13">
        <v>133.51999999999998</v>
      </c>
    </row>
    <row r="23" spans="1:9" x14ac:dyDescent="0.25">
      <c r="A23" s="158" t="s">
        <v>36</v>
      </c>
      <c r="B23" s="9" t="s">
        <v>60</v>
      </c>
      <c r="C23" s="9" t="s">
        <v>60</v>
      </c>
      <c r="D23" s="9" t="s">
        <v>60</v>
      </c>
      <c r="E23" s="9" t="s">
        <v>60</v>
      </c>
      <c r="F23" s="9" t="s">
        <v>60</v>
      </c>
      <c r="G23" s="9" t="s">
        <v>60</v>
      </c>
      <c r="H23" s="9" t="s">
        <v>60</v>
      </c>
      <c r="I23" s="9" t="s">
        <v>60</v>
      </c>
    </row>
    <row r="24" spans="1:9" x14ac:dyDescent="0.25">
      <c r="A24" s="158" t="s">
        <v>37</v>
      </c>
      <c r="B24" s="9">
        <v>91</v>
      </c>
      <c r="C24" s="13">
        <v>1.25</v>
      </c>
      <c r="D24" s="9">
        <v>1198</v>
      </c>
      <c r="E24" s="13">
        <v>30.85</v>
      </c>
      <c r="F24" s="9">
        <v>3906</v>
      </c>
      <c r="G24" s="13">
        <v>132.49</v>
      </c>
      <c r="H24" s="9">
        <v>2219</v>
      </c>
      <c r="I24" s="13">
        <v>332.14</v>
      </c>
    </row>
    <row r="25" spans="1:9" x14ac:dyDescent="0.25">
      <c r="A25" s="158" t="s">
        <v>38</v>
      </c>
      <c r="B25" s="9" t="s">
        <v>60</v>
      </c>
      <c r="C25" s="9" t="s">
        <v>60</v>
      </c>
      <c r="D25" s="9" t="s">
        <v>60</v>
      </c>
      <c r="E25" s="9" t="s">
        <v>60</v>
      </c>
      <c r="F25" s="9" t="s">
        <v>60</v>
      </c>
      <c r="G25" s="9" t="s">
        <v>60</v>
      </c>
      <c r="H25" s="9" t="s">
        <v>60</v>
      </c>
      <c r="I25" s="9" t="s">
        <v>60</v>
      </c>
    </row>
    <row r="26" spans="1:9" x14ac:dyDescent="0.25">
      <c r="A26" s="158" t="s">
        <v>39</v>
      </c>
      <c r="B26" s="9">
        <v>5340</v>
      </c>
      <c r="C26" s="13">
        <v>73.47</v>
      </c>
      <c r="D26" s="9">
        <v>21860</v>
      </c>
      <c r="E26" s="13">
        <v>562.96999999999991</v>
      </c>
      <c r="F26" s="9">
        <v>19816</v>
      </c>
      <c r="G26" s="13">
        <v>672.15</v>
      </c>
      <c r="H26" s="9">
        <v>3421</v>
      </c>
      <c r="I26" s="13">
        <v>512.06000000000006</v>
      </c>
    </row>
    <row r="27" spans="1:9" x14ac:dyDescent="0.25">
      <c r="A27" s="158" t="s">
        <v>40</v>
      </c>
      <c r="B27" s="9" t="s">
        <v>60</v>
      </c>
      <c r="C27" s="9" t="s">
        <v>60</v>
      </c>
      <c r="D27" s="9" t="s">
        <v>60</v>
      </c>
      <c r="E27" s="9" t="s">
        <v>60</v>
      </c>
      <c r="F27" s="9" t="s">
        <v>60</v>
      </c>
      <c r="G27" s="9" t="s">
        <v>60</v>
      </c>
      <c r="H27" s="9" t="s">
        <v>60</v>
      </c>
      <c r="I27" s="9" t="s">
        <v>60</v>
      </c>
    </row>
    <row r="28" spans="1:9" x14ac:dyDescent="0.25">
      <c r="B28" s="159"/>
      <c r="C28" s="159"/>
      <c r="D28" s="159"/>
      <c r="E28" s="159"/>
      <c r="F28" s="159"/>
      <c r="G28" s="159"/>
      <c r="H28" s="159"/>
      <c r="I28" s="159"/>
    </row>
    <row r="29" spans="1:9" s="160" customFormat="1" ht="89.25" customHeight="1" x14ac:dyDescent="0.25">
      <c r="A29" s="155" t="s">
        <v>5</v>
      </c>
      <c r="B29" s="156" t="s">
        <v>2162</v>
      </c>
      <c r="C29" s="156" t="s">
        <v>2163</v>
      </c>
      <c r="D29" s="156" t="s">
        <v>2164</v>
      </c>
      <c r="E29" s="156" t="s">
        <v>2165</v>
      </c>
      <c r="F29" s="156" t="s">
        <v>2166</v>
      </c>
      <c r="G29" s="156" t="s">
        <v>2167</v>
      </c>
      <c r="H29" s="156" t="s">
        <v>2168</v>
      </c>
      <c r="I29" s="156" t="s">
        <v>2169</v>
      </c>
    </row>
    <row r="30" spans="1:9" x14ac:dyDescent="0.25">
      <c r="A30" s="157" t="s">
        <v>17</v>
      </c>
      <c r="B30" s="149">
        <v>14396</v>
      </c>
      <c r="C30" s="150">
        <v>387.5</v>
      </c>
      <c r="D30" s="149">
        <v>49463</v>
      </c>
      <c r="E30" s="150">
        <v>2595.15</v>
      </c>
      <c r="F30" s="149">
        <v>178591</v>
      </c>
      <c r="G30" s="150">
        <v>12704.52</v>
      </c>
      <c r="H30" s="149">
        <v>81275</v>
      </c>
      <c r="I30" s="150">
        <v>30150.37</v>
      </c>
    </row>
    <row r="31" spans="1:9" x14ac:dyDescent="0.25">
      <c r="A31" s="158" t="s">
        <v>18</v>
      </c>
      <c r="B31" s="9">
        <v>43</v>
      </c>
      <c r="C31" s="13">
        <v>1.1600000000000001</v>
      </c>
      <c r="D31" s="9">
        <v>952</v>
      </c>
      <c r="E31" s="13">
        <v>49.95</v>
      </c>
      <c r="F31" s="9">
        <v>7699</v>
      </c>
      <c r="G31" s="13">
        <v>547.68999999999994</v>
      </c>
      <c r="H31" s="9">
        <v>5809</v>
      </c>
      <c r="I31" s="13">
        <v>2154.9499999999998</v>
      </c>
    </row>
    <row r="32" spans="1:9" x14ac:dyDescent="0.25">
      <c r="A32" s="158" t="s">
        <v>19</v>
      </c>
      <c r="B32" s="9">
        <v>1505</v>
      </c>
      <c r="C32" s="13">
        <v>40.51</v>
      </c>
      <c r="D32" s="9">
        <v>1141</v>
      </c>
      <c r="E32" s="13">
        <v>59.86</v>
      </c>
      <c r="F32" s="9">
        <v>961</v>
      </c>
      <c r="G32" s="13">
        <v>68.36</v>
      </c>
      <c r="H32" s="9">
        <v>180</v>
      </c>
      <c r="I32" s="13">
        <v>66.77</v>
      </c>
    </row>
    <row r="33" spans="1:9" x14ac:dyDescent="0.25">
      <c r="A33" s="158" t="s">
        <v>20</v>
      </c>
      <c r="B33" s="9" t="s">
        <v>60</v>
      </c>
      <c r="C33" s="9" t="s">
        <v>60</v>
      </c>
      <c r="D33" s="9" t="s">
        <v>60</v>
      </c>
      <c r="E33" s="9" t="s">
        <v>60</v>
      </c>
      <c r="F33" s="9" t="s">
        <v>60</v>
      </c>
      <c r="G33" s="9" t="s">
        <v>60</v>
      </c>
      <c r="H33" s="9" t="s">
        <v>60</v>
      </c>
      <c r="I33" s="9" t="s">
        <v>60</v>
      </c>
    </row>
    <row r="34" spans="1:9" x14ac:dyDescent="0.25">
      <c r="A34" s="158" t="s">
        <v>21</v>
      </c>
      <c r="B34" s="9" t="s">
        <v>60</v>
      </c>
      <c r="C34" s="9" t="s">
        <v>60</v>
      </c>
      <c r="D34" s="9" t="s">
        <v>60</v>
      </c>
      <c r="E34" s="9" t="s">
        <v>60</v>
      </c>
      <c r="F34" s="9" t="s">
        <v>60</v>
      </c>
      <c r="G34" s="9" t="s">
        <v>60</v>
      </c>
      <c r="H34" s="9" t="s">
        <v>60</v>
      </c>
      <c r="I34" s="9" t="s">
        <v>60</v>
      </c>
    </row>
    <row r="35" spans="1:9" x14ac:dyDescent="0.25">
      <c r="A35" s="158" t="s">
        <v>22</v>
      </c>
      <c r="B35" s="9">
        <v>365</v>
      </c>
      <c r="C35" s="13">
        <v>9.82</v>
      </c>
      <c r="D35" s="9">
        <v>5451</v>
      </c>
      <c r="E35" s="13">
        <v>285.99</v>
      </c>
      <c r="F35" s="9">
        <v>22064</v>
      </c>
      <c r="G35" s="13">
        <v>1569.58</v>
      </c>
      <c r="H35" s="9">
        <v>12775</v>
      </c>
      <c r="I35" s="13">
        <v>4739.1099999999997</v>
      </c>
    </row>
    <row r="36" spans="1:9" x14ac:dyDescent="0.25">
      <c r="A36" s="158" t="s">
        <v>23</v>
      </c>
      <c r="B36" s="9" t="s">
        <v>79</v>
      </c>
      <c r="C36" s="13" t="s">
        <v>79</v>
      </c>
      <c r="D36" s="9" t="s">
        <v>2170</v>
      </c>
      <c r="E36" s="13">
        <v>15.22</v>
      </c>
      <c r="F36" s="9">
        <v>1194</v>
      </c>
      <c r="G36" s="13">
        <v>84.94</v>
      </c>
      <c r="H36" s="9">
        <v>373</v>
      </c>
      <c r="I36" s="13">
        <v>138.37</v>
      </c>
    </row>
    <row r="37" spans="1:9" x14ac:dyDescent="0.25">
      <c r="A37" s="158" t="s">
        <v>24</v>
      </c>
      <c r="B37" s="9">
        <v>1446</v>
      </c>
      <c r="C37" s="13">
        <v>38.919999999999995</v>
      </c>
      <c r="D37" s="9">
        <v>1705</v>
      </c>
      <c r="E37" s="13">
        <v>89.46</v>
      </c>
      <c r="F37" s="9">
        <v>887</v>
      </c>
      <c r="G37" s="13">
        <v>63.100000000000009</v>
      </c>
      <c r="H37" s="9">
        <v>146</v>
      </c>
      <c r="I37" s="13">
        <v>54.160000000000004</v>
      </c>
    </row>
    <row r="38" spans="1:9" x14ac:dyDescent="0.25">
      <c r="A38" s="158" t="s">
        <v>25</v>
      </c>
      <c r="B38" s="9">
        <v>456</v>
      </c>
      <c r="C38" s="13">
        <v>12.27</v>
      </c>
      <c r="D38" s="9">
        <v>3544</v>
      </c>
      <c r="E38" s="13">
        <v>185.94</v>
      </c>
      <c r="F38" s="9">
        <v>8729</v>
      </c>
      <c r="G38" s="13">
        <v>620.96</v>
      </c>
      <c r="H38" s="9">
        <v>2541</v>
      </c>
      <c r="I38" s="13">
        <v>942.63</v>
      </c>
    </row>
    <row r="39" spans="1:9" x14ac:dyDescent="0.25">
      <c r="A39" s="158" t="s">
        <v>26</v>
      </c>
      <c r="B39" s="9">
        <v>9</v>
      </c>
      <c r="C39" s="13">
        <v>0.24</v>
      </c>
      <c r="D39" s="9">
        <v>349</v>
      </c>
      <c r="E39" s="13">
        <v>18.310000000000002</v>
      </c>
      <c r="F39" s="9">
        <v>1995</v>
      </c>
      <c r="G39" s="13">
        <v>141.92000000000002</v>
      </c>
      <c r="H39" s="9">
        <v>927</v>
      </c>
      <c r="I39" s="13">
        <v>343.89</v>
      </c>
    </row>
    <row r="40" spans="1:9" x14ac:dyDescent="0.25">
      <c r="A40" s="158" t="s">
        <v>27</v>
      </c>
      <c r="B40" s="9">
        <v>2323</v>
      </c>
      <c r="C40" s="13">
        <v>62.529999999999994</v>
      </c>
      <c r="D40" s="9">
        <v>2119</v>
      </c>
      <c r="E40" s="13">
        <v>111.18</v>
      </c>
      <c r="F40" s="9">
        <v>6017</v>
      </c>
      <c r="G40" s="13">
        <v>428.03</v>
      </c>
      <c r="H40" s="9">
        <v>2224</v>
      </c>
      <c r="I40" s="13">
        <v>825.03000000000009</v>
      </c>
    </row>
    <row r="41" spans="1:9" x14ac:dyDescent="0.25">
      <c r="A41" s="158" t="s">
        <v>28</v>
      </c>
      <c r="B41" s="9">
        <v>115</v>
      </c>
      <c r="C41" s="13">
        <v>3.1</v>
      </c>
      <c r="D41" s="9">
        <v>449</v>
      </c>
      <c r="E41" s="13">
        <v>23.560000000000002</v>
      </c>
      <c r="F41" s="9">
        <v>2034</v>
      </c>
      <c r="G41" s="13">
        <v>144.69</v>
      </c>
      <c r="H41" s="9">
        <v>503</v>
      </c>
      <c r="I41" s="13">
        <v>186.6</v>
      </c>
    </row>
    <row r="42" spans="1:9" x14ac:dyDescent="0.25">
      <c r="A42" s="158" t="s">
        <v>29</v>
      </c>
      <c r="B42" s="9">
        <v>94</v>
      </c>
      <c r="C42" s="13">
        <v>2.5299999999999998</v>
      </c>
      <c r="D42" s="9">
        <v>1245</v>
      </c>
      <c r="E42" s="13">
        <v>65.320000000000007</v>
      </c>
      <c r="F42" s="9">
        <v>8712</v>
      </c>
      <c r="G42" s="13">
        <v>619.75</v>
      </c>
      <c r="H42" s="9">
        <v>4109</v>
      </c>
      <c r="I42" s="13">
        <v>1524.3</v>
      </c>
    </row>
    <row r="43" spans="1:9" x14ac:dyDescent="0.25">
      <c r="A43" s="158" t="s">
        <v>30</v>
      </c>
      <c r="B43" s="9">
        <v>639</v>
      </c>
      <c r="C43" s="13">
        <v>17.2</v>
      </c>
      <c r="D43" s="9">
        <v>4488</v>
      </c>
      <c r="E43" s="13">
        <v>235.47</v>
      </c>
      <c r="F43" s="9">
        <v>11747</v>
      </c>
      <c r="G43" s="13">
        <v>835.65</v>
      </c>
      <c r="H43" s="9">
        <v>4925</v>
      </c>
      <c r="I43" s="13">
        <v>1827.01</v>
      </c>
    </row>
    <row r="44" spans="1:9" x14ac:dyDescent="0.25">
      <c r="A44" s="158" t="s">
        <v>31</v>
      </c>
      <c r="B44" s="9">
        <v>27</v>
      </c>
      <c r="C44" s="13">
        <v>0.73000000000000009</v>
      </c>
      <c r="D44" s="9">
        <v>692</v>
      </c>
      <c r="E44" s="13">
        <v>36.31</v>
      </c>
      <c r="F44" s="9">
        <v>2637</v>
      </c>
      <c r="G44" s="13">
        <v>187.59</v>
      </c>
      <c r="H44" s="9">
        <v>1040</v>
      </c>
      <c r="I44" s="13">
        <v>385.81</v>
      </c>
    </row>
    <row r="45" spans="1:9" x14ac:dyDescent="0.25">
      <c r="A45" s="158" t="s">
        <v>32</v>
      </c>
      <c r="B45" s="9">
        <v>1367</v>
      </c>
      <c r="C45" s="13">
        <v>36.799999999999997</v>
      </c>
      <c r="D45" s="9">
        <v>4399</v>
      </c>
      <c r="E45" s="13">
        <v>230.8</v>
      </c>
      <c r="F45" s="9">
        <v>10755</v>
      </c>
      <c r="G45" s="13">
        <v>765.08</v>
      </c>
      <c r="H45" s="9">
        <v>3845</v>
      </c>
      <c r="I45" s="13">
        <v>1426.3700000000001</v>
      </c>
    </row>
    <row r="46" spans="1:9" x14ac:dyDescent="0.25">
      <c r="A46" s="158" t="s">
        <v>33</v>
      </c>
      <c r="B46" s="9">
        <v>179</v>
      </c>
      <c r="C46" s="13">
        <v>4.82</v>
      </c>
      <c r="D46" s="9">
        <v>2490</v>
      </c>
      <c r="E46" s="13">
        <v>130.64000000000001</v>
      </c>
      <c r="F46" s="9">
        <v>6775</v>
      </c>
      <c r="G46" s="13">
        <v>481.96000000000004</v>
      </c>
      <c r="H46" s="9">
        <v>1449</v>
      </c>
      <c r="I46" s="13">
        <v>537.53000000000009</v>
      </c>
    </row>
    <row r="47" spans="1:9" x14ac:dyDescent="0.25">
      <c r="A47" s="158" t="s">
        <v>34</v>
      </c>
      <c r="B47" s="9" t="s">
        <v>60</v>
      </c>
      <c r="C47" s="9" t="s">
        <v>60</v>
      </c>
      <c r="D47" s="9" t="s">
        <v>60</v>
      </c>
      <c r="E47" s="9" t="s">
        <v>60</v>
      </c>
      <c r="F47" s="9" t="s">
        <v>60</v>
      </c>
      <c r="G47" s="9" t="s">
        <v>60</v>
      </c>
      <c r="H47" s="9" t="s">
        <v>60</v>
      </c>
      <c r="I47" s="9" t="s">
        <v>60</v>
      </c>
    </row>
    <row r="48" spans="1:9" x14ac:dyDescent="0.25">
      <c r="A48" s="158" t="s">
        <v>35</v>
      </c>
      <c r="B48" s="9">
        <v>40</v>
      </c>
      <c r="C48" s="13">
        <v>1.08</v>
      </c>
      <c r="D48" s="9">
        <v>458</v>
      </c>
      <c r="E48" s="13">
        <v>24.03</v>
      </c>
      <c r="F48" s="9">
        <v>1329</v>
      </c>
      <c r="G48" s="13">
        <v>94.54</v>
      </c>
      <c r="H48" s="9">
        <v>422</v>
      </c>
      <c r="I48" s="13">
        <v>156.55000000000001</v>
      </c>
    </row>
    <row r="49" spans="1:9" x14ac:dyDescent="0.25">
      <c r="A49" s="158" t="s">
        <v>36</v>
      </c>
      <c r="B49" s="9">
        <v>11</v>
      </c>
      <c r="C49" s="13">
        <v>0.3</v>
      </c>
      <c r="D49" s="9">
        <v>6343</v>
      </c>
      <c r="E49" s="13">
        <v>332.79</v>
      </c>
      <c r="F49" s="9">
        <v>80116</v>
      </c>
      <c r="G49" s="13">
        <v>5699.2599999999993</v>
      </c>
      <c r="H49" s="9">
        <v>42319</v>
      </c>
      <c r="I49" s="13">
        <v>15698.970000000001</v>
      </c>
    </row>
    <row r="50" spans="1:9" x14ac:dyDescent="0.25">
      <c r="A50" s="158" t="s">
        <v>37</v>
      </c>
      <c r="B50" s="9">
        <v>38</v>
      </c>
      <c r="C50" s="13">
        <v>1.02</v>
      </c>
      <c r="D50" s="9">
        <v>677</v>
      </c>
      <c r="E50" s="13">
        <v>35.520000000000003</v>
      </c>
      <c r="F50" s="9">
        <v>2434</v>
      </c>
      <c r="G50" s="13">
        <v>173.15</v>
      </c>
      <c r="H50" s="9">
        <v>1300</v>
      </c>
      <c r="I50" s="13">
        <v>482.26</v>
      </c>
    </row>
    <row r="51" spans="1:9" x14ac:dyDescent="0.25">
      <c r="A51" s="158" t="s">
        <v>38</v>
      </c>
      <c r="B51" s="9">
        <v>2771</v>
      </c>
      <c r="C51" s="13">
        <v>74.59</v>
      </c>
      <c r="D51" s="9">
        <v>4894</v>
      </c>
      <c r="E51" s="13">
        <v>256.77</v>
      </c>
      <c r="F51" s="9">
        <v>1594</v>
      </c>
      <c r="G51" s="13">
        <v>113.39</v>
      </c>
      <c r="H51" s="9">
        <v>95</v>
      </c>
      <c r="I51" s="13">
        <v>35.24</v>
      </c>
    </row>
    <row r="52" spans="1:9" x14ac:dyDescent="0.25">
      <c r="A52" s="158" t="s">
        <v>39</v>
      </c>
      <c r="B52" s="9">
        <v>1066</v>
      </c>
      <c r="C52" s="13">
        <v>28.689999999999998</v>
      </c>
      <c r="D52" s="9">
        <v>4341</v>
      </c>
      <c r="E52" s="13">
        <v>227.76</v>
      </c>
      <c r="F52" s="9">
        <v>4729</v>
      </c>
      <c r="G52" s="13">
        <v>336.41</v>
      </c>
      <c r="H52" s="9">
        <v>821</v>
      </c>
      <c r="I52" s="13">
        <v>304.56</v>
      </c>
    </row>
    <row r="53" spans="1:9" x14ac:dyDescent="0.25">
      <c r="A53" s="158" t="s">
        <v>40</v>
      </c>
      <c r="B53" s="9" t="s">
        <v>60</v>
      </c>
      <c r="C53" s="9" t="s">
        <v>60</v>
      </c>
      <c r="D53" s="9" t="s">
        <v>60</v>
      </c>
      <c r="E53" s="9" t="s">
        <v>60</v>
      </c>
      <c r="F53" s="9" t="s">
        <v>60</v>
      </c>
      <c r="G53" s="9" t="s">
        <v>60</v>
      </c>
      <c r="H53" s="9" t="s">
        <v>60</v>
      </c>
      <c r="I53" s="9" t="s">
        <v>60</v>
      </c>
    </row>
    <row r="55" spans="1:9" ht="87" customHeight="1" x14ac:dyDescent="0.25">
      <c r="A55" s="161" t="s">
        <v>5</v>
      </c>
      <c r="B55" s="156" t="s">
        <v>2171</v>
      </c>
      <c r="C55" s="156" t="s">
        <v>2172</v>
      </c>
      <c r="D55" s="156" t="s">
        <v>2173</v>
      </c>
      <c r="E55" s="156" t="s">
        <v>2174</v>
      </c>
      <c r="F55" s="156" t="s">
        <v>2175</v>
      </c>
      <c r="G55" s="156" t="s">
        <v>2176</v>
      </c>
      <c r="H55" s="156" t="s">
        <v>2177</v>
      </c>
      <c r="I55" s="156" t="s">
        <v>2178</v>
      </c>
    </row>
    <row r="56" spans="1:9" x14ac:dyDescent="0.25">
      <c r="A56" s="157" t="s">
        <v>17</v>
      </c>
      <c r="B56" s="149">
        <v>17986</v>
      </c>
      <c r="C56" s="150">
        <v>506.16</v>
      </c>
      <c r="D56" s="149">
        <v>93273</v>
      </c>
      <c r="E56" s="150">
        <v>4717.96</v>
      </c>
      <c r="F56" s="149">
        <v>193235</v>
      </c>
      <c r="G56" s="150">
        <v>12528.08</v>
      </c>
      <c r="H56" s="149">
        <v>77435</v>
      </c>
      <c r="I56" s="150">
        <v>19430.5</v>
      </c>
    </row>
    <row r="57" spans="1:9" x14ac:dyDescent="0.25">
      <c r="A57" s="158" t="s">
        <v>18</v>
      </c>
      <c r="B57" s="9">
        <v>32</v>
      </c>
      <c r="C57" s="13">
        <v>0.9</v>
      </c>
      <c r="D57" s="9">
        <v>320</v>
      </c>
      <c r="E57" s="13">
        <v>16.190000000000001</v>
      </c>
      <c r="F57" s="9">
        <v>2106</v>
      </c>
      <c r="G57" s="13">
        <v>136.54</v>
      </c>
      <c r="H57" s="9">
        <v>1918</v>
      </c>
      <c r="I57" s="13">
        <v>481.28</v>
      </c>
    </row>
    <row r="58" spans="1:9" x14ac:dyDescent="0.25">
      <c r="A58" s="158" t="s">
        <v>19</v>
      </c>
      <c r="B58" s="9">
        <v>1198</v>
      </c>
      <c r="C58" s="13">
        <v>33.71</v>
      </c>
      <c r="D58" s="9">
        <v>996</v>
      </c>
      <c r="E58" s="13">
        <v>50.38</v>
      </c>
      <c r="F58" s="9">
        <v>880</v>
      </c>
      <c r="G58" s="13">
        <v>57.050000000000004</v>
      </c>
      <c r="H58" s="9">
        <v>230</v>
      </c>
      <c r="I58" s="13">
        <v>57.71</v>
      </c>
    </row>
    <row r="59" spans="1:9" x14ac:dyDescent="0.25">
      <c r="A59" s="158" t="s">
        <v>20</v>
      </c>
      <c r="B59" s="9">
        <v>2011</v>
      </c>
      <c r="C59" s="13">
        <v>56.59</v>
      </c>
      <c r="D59" s="9">
        <v>34447</v>
      </c>
      <c r="E59" s="13">
        <v>1742.41</v>
      </c>
      <c r="F59" s="9">
        <v>81738</v>
      </c>
      <c r="G59" s="13">
        <v>5299.3499999999995</v>
      </c>
      <c r="H59" s="9">
        <v>30556</v>
      </c>
      <c r="I59" s="13">
        <v>7667.3099999999995</v>
      </c>
    </row>
    <row r="60" spans="1:9" x14ac:dyDescent="0.25">
      <c r="A60" s="158" t="s">
        <v>21</v>
      </c>
      <c r="B60" s="9">
        <v>981</v>
      </c>
      <c r="C60" s="13">
        <v>27.61</v>
      </c>
      <c r="D60" s="9">
        <v>4864</v>
      </c>
      <c r="E60" s="13">
        <v>246.03</v>
      </c>
      <c r="F60" s="9">
        <v>3884</v>
      </c>
      <c r="G60" s="13">
        <v>251.81</v>
      </c>
      <c r="H60" s="9">
        <v>729</v>
      </c>
      <c r="I60" s="13">
        <v>182.93</v>
      </c>
    </row>
    <row r="61" spans="1:9" x14ac:dyDescent="0.25">
      <c r="A61" s="158" t="s">
        <v>22</v>
      </c>
      <c r="B61" s="9">
        <v>333</v>
      </c>
      <c r="C61" s="13">
        <v>9.3699999999999992</v>
      </c>
      <c r="D61" s="9">
        <v>4616</v>
      </c>
      <c r="E61" s="13">
        <v>233.49</v>
      </c>
      <c r="F61" s="9">
        <v>16905</v>
      </c>
      <c r="G61" s="13">
        <v>1096.01</v>
      </c>
      <c r="H61" s="9">
        <v>13751</v>
      </c>
      <c r="I61" s="13">
        <v>3450.49</v>
      </c>
    </row>
    <row r="62" spans="1:9" x14ac:dyDescent="0.25">
      <c r="A62" s="158" t="s">
        <v>23</v>
      </c>
      <c r="B62" s="9" t="s">
        <v>79</v>
      </c>
      <c r="C62" s="13" t="s">
        <v>79</v>
      </c>
      <c r="D62" s="9" t="s">
        <v>1157</v>
      </c>
      <c r="E62" s="13">
        <v>3.79</v>
      </c>
      <c r="F62" s="9">
        <v>367</v>
      </c>
      <c r="G62" s="13">
        <v>23.79</v>
      </c>
      <c r="H62" s="9">
        <v>183</v>
      </c>
      <c r="I62" s="13">
        <v>45.92</v>
      </c>
    </row>
    <row r="63" spans="1:9" x14ac:dyDescent="0.25">
      <c r="A63" s="158" t="s">
        <v>24</v>
      </c>
      <c r="B63" s="9">
        <v>1367</v>
      </c>
      <c r="C63" s="13">
        <v>38.470000000000006</v>
      </c>
      <c r="D63" s="9">
        <v>1568</v>
      </c>
      <c r="E63" s="13">
        <v>79.31</v>
      </c>
      <c r="F63" s="9">
        <v>696</v>
      </c>
      <c r="G63" s="13">
        <v>45.120000000000005</v>
      </c>
      <c r="H63" s="9">
        <v>146</v>
      </c>
      <c r="I63" s="13">
        <v>36.64</v>
      </c>
    </row>
    <row r="64" spans="1:9" x14ac:dyDescent="0.25">
      <c r="A64" s="158" t="s">
        <v>25</v>
      </c>
      <c r="B64" s="9">
        <v>451</v>
      </c>
      <c r="C64" s="13">
        <v>12.69</v>
      </c>
      <c r="D64" s="9">
        <v>1920</v>
      </c>
      <c r="E64" s="13">
        <v>97.11999999999999</v>
      </c>
      <c r="F64" s="9">
        <v>4980</v>
      </c>
      <c r="G64" s="13">
        <v>322.87</v>
      </c>
      <c r="H64" s="9">
        <v>1904</v>
      </c>
      <c r="I64" s="13">
        <v>477.76</v>
      </c>
    </row>
    <row r="65" spans="1:9" x14ac:dyDescent="0.25">
      <c r="A65" s="158" t="s">
        <v>26</v>
      </c>
      <c r="B65" s="9">
        <v>11</v>
      </c>
      <c r="C65" s="13">
        <v>0.31</v>
      </c>
      <c r="D65" s="9">
        <v>95</v>
      </c>
      <c r="E65" s="13">
        <v>4.8099999999999996</v>
      </c>
      <c r="F65" s="9">
        <v>344</v>
      </c>
      <c r="G65" s="13">
        <v>22.3</v>
      </c>
      <c r="H65" s="9">
        <v>168</v>
      </c>
      <c r="I65" s="13">
        <v>42.160000000000004</v>
      </c>
    </row>
    <row r="66" spans="1:9" x14ac:dyDescent="0.25">
      <c r="A66" s="158" t="s">
        <v>27</v>
      </c>
      <c r="B66" s="9">
        <v>1802</v>
      </c>
      <c r="C66" s="13">
        <v>50.71</v>
      </c>
      <c r="D66" s="9">
        <v>1570</v>
      </c>
      <c r="E66" s="13">
        <v>79.41</v>
      </c>
      <c r="F66" s="9">
        <v>3888</v>
      </c>
      <c r="G66" s="13">
        <v>252.07</v>
      </c>
      <c r="H66" s="9">
        <v>2037</v>
      </c>
      <c r="I66" s="13">
        <v>511.14000000000004</v>
      </c>
    </row>
    <row r="67" spans="1:9" x14ac:dyDescent="0.25">
      <c r="A67" s="158" t="s">
        <v>28</v>
      </c>
      <c r="B67" s="9">
        <v>73</v>
      </c>
      <c r="C67" s="13">
        <v>2.0499999999999998</v>
      </c>
      <c r="D67" s="9">
        <v>198</v>
      </c>
      <c r="E67" s="13">
        <v>10.02</v>
      </c>
      <c r="F67" s="9">
        <v>642</v>
      </c>
      <c r="G67" s="13">
        <v>41.62</v>
      </c>
      <c r="H67" s="9">
        <v>290</v>
      </c>
      <c r="I67" s="13">
        <v>72.77</v>
      </c>
    </row>
    <row r="68" spans="1:9" x14ac:dyDescent="0.25">
      <c r="A68" s="158" t="s">
        <v>29</v>
      </c>
      <c r="B68" s="9">
        <v>124</v>
      </c>
      <c r="C68" s="13">
        <v>3.49</v>
      </c>
      <c r="D68" s="9">
        <v>1870</v>
      </c>
      <c r="E68" s="13">
        <v>94.589999999999989</v>
      </c>
      <c r="F68" s="9">
        <v>11604</v>
      </c>
      <c r="G68" s="13">
        <v>752.33</v>
      </c>
      <c r="H68" s="9">
        <v>4844</v>
      </c>
      <c r="I68" s="13">
        <v>1215.49</v>
      </c>
    </row>
    <row r="69" spans="1:9" x14ac:dyDescent="0.25">
      <c r="A69" s="158" t="s">
        <v>30</v>
      </c>
      <c r="B69" s="9">
        <v>1250</v>
      </c>
      <c r="C69" s="13">
        <v>35.18</v>
      </c>
      <c r="D69" s="9">
        <v>6199</v>
      </c>
      <c r="E69" s="13">
        <v>313.56</v>
      </c>
      <c r="F69" s="9">
        <v>10409</v>
      </c>
      <c r="G69" s="13">
        <v>674.85</v>
      </c>
      <c r="H69" s="9">
        <v>4104</v>
      </c>
      <c r="I69" s="13">
        <v>1029.8</v>
      </c>
    </row>
    <row r="70" spans="1:9" x14ac:dyDescent="0.25">
      <c r="A70" s="158" t="s">
        <v>31</v>
      </c>
      <c r="B70" s="9">
        <v>25</v>
      </c>
      <c r="C70" s="13">
        <v>0.7</v>
      </c>
      <c r="D70" s="9">
        <v>570</v>
      </c>
      <c r="E70" s="13">
        <v>28.830000000000002</v>
      </c>
      <c r="F70" s="9">
        <v>2135</v>
      </c>
      <c r="G70" s="13">
        <v>138.41999999999999</v>
      </c>
      <c r="H70" s="9">
        <v>1023</v>
      </c>
      <c r="I70" s="13">
        <v>256.7</v>
      </c>
    </row>
    <row r="71" spans="1:9" x14ac:dyDescent="0.25">
      <c r="A71" s="158" t="s">
        <v>32</v>
      </c>
      <c r="B71" s="9">
        <v>889</v>
      </c>
      <c r="C71" s="13">
        <v>25.02</v>
      </c>
      <c r="D71" s="9">
        <v>3441</v>
      </c>
      <c r="E71" s="13">
        <v>174.05</v>
      </c>
      <c r="F71" s="9">
        <v>9110</v>
      </c>
      <c r="G71" s="13">
        <v>590.63</v>
      </c>
      <c r="H71" s="9">
        <v>4272</v>
      </c>
      <c r="I71" s="13">
        <v>1071.96</v>
      </c>
    </row>
    <row r="72" spans="1:9" x14ac:dyDescent="0.25">
      <c r="A72" s="158" t="s">
        <v>33</v>
      </c>
      <c r="B72" s="9">
        <v>135</v>
      </c>
      <c r="C72" s="13">
        <v>3.8000000000000003</v>
      </c>
      <c r="D72" s="9">
        <v>1085</v>
      </c>
      <c r="E72" s="13">
        <v>54.88</v>
      </c>
      <c r="F72" s="9">
        <v>2633</v>
      </c>
      <c r="G72" s="13">
        <v>170.71</v>
      </c>
      <c r="H72" s="9">
        <v>1100</v>
      </c>
      <c r="I72" s="13">
        <v>276.02</v>
      </c>
    </row>
    <row r="73" spans="1:9" x14ac:dyDescent="0.25">
      <c r="A73" s="158" t="s">
        <v>34</v>
      </c>
      <c r="B73" s="9">
        <v>710</v>
      </c>
      <c r="C73" s="13">
        <v>19.98</v>
      </c>
      <c r="D73" s="9">
        <v>3214</v>
      </c>
      <c r="E73" s="13">
        <v>162.57000000000002</v>
      </c>
      <c r="F73" s="9">
        <v>5337</v>
      </c>
      <c r="G73" s="13">
        <v>346.02</v>
      </c>
      <c r="H73" s="9">
        <v>1533</v>
      </c>
      <c r="I73" s="13">
        <v>384.67</v>
      </c>
    </row>
    <row r="74" spans="1:9" x14ac:dyDescent="0.25">
      <c r="A74" s="158" t="s">
        <v>35</v>
      </c>
      <c r="B74" s="9">
        <v>61</v>
      </c>
      <c r="C74" s="13">
        <v>1.7200000000000002</v>
      </c>
      <c r="D74" s="9">
        <v>455</v>
      </c>
      <c r="E74" s="13">
        <v>23.01</v>
      </c>
      <c r="F74" s="9">
        <v>1223</v>
      </c>
      <c r="G74" s="13">
        <v>79.290000000000006</v>
      </c>
      <c r="H74" s="9">
        <v>470</v>
      </c>
      <c r="I74" s="13">
        <v>117.94</v>
      </c>
    </row>
    <row r="75" spans="1:9" x14ac:dyDescent="0.25">
      <c r="A75" s="158" t="s">
        <v>36</v>
      </c>
      <c r="B75" s="9" t="s">
        <v>60</v>
      </c>
      <c r="C75" s="9" t="s">
        <v>60</v>
      </c>
      <c r="D75" s="9" t="s">
        <v>60</v>
      </c>
      <c r="E75" s="9" t="s">
        <v>60</v>
      </c>
      <c r="F75" s="9" t="s">
        <v>60</v>
      </c>
      <c r="G75" s="9" t="s">
        <v>60</v>
      </c>
      <c r="H75" s="9" t="s">
        <v>60</v>
      </c>
      <c r="I75" s="9" t="s">
        <v>60</v>
      </c>
    </row>
    <row r="76" spans="1:9" x14ac:dyDescent="0.25">
      <c r="A76" s="158" t="s">
        <v>37</v>
      </c>
      <c r="B76" s="9">
        <v>53</v>
      </c>
      <c r="C76" s="13">
        <v>1.49</v>
      </c>
      <c r="D76" s="9">
        <v>521</v>
      </c>
      <c r="E76" s="13">
        <v>26.35</v>
      </c>
      <c r="F76" s="9">
        <v>1472</v>
      </c>
      <c r="G76" s="13">
        <v>95.43</v>
      </c>
      <c r="H76" s="9">
        <v>919</v>
      </c>
      <c r="I76" s="13">
        <v>230.6</v>
      </c>
    </row>
    <row r="77" spans="1:9" x14ac:dyDescent="0.25">
      <c r="A77" s="158" t="s">
        <v>38</v>
      </c>
      <c r="B77" s="9" t="s">
        <v>60</v>
      </c>
      <c r="C77" s="9" t="s">
        <v>60</v>
      </c>
      <c r="D77" s="9" t="s">
        <v>60</v>
      </c>
      <c r="E77" s="9" t="s">
        <v>60</v>
      </c>
      <c r="F77" s="9" t="s">
        <v>60</v>
      </c>
      <c r="G77" s="9" t="s">
        <v>60</v>
      </c>
      <c r="H77" s="9" t="s">
        <v>60</v>
      </c>
      <c r="I77" s="9" t="s">
        <v>60</v>
      </c>
    </row>
    <row r="78" spans="1:9" x14ac:dyDescent="0.25">
      <c r="A78" s="158" t="s">
        <v>39</v>
      </c>
      <c r="B78" s="9">
        <v>4274</v>
      </c>
      <c r="C78" s="13">
        <v>120.28</v>
      </c>
      <c r="D78" s="9">
        <v>17519</v>
      </c>
      <c r="E78" s="13">
        <v>886.15</v>
      </c>
      <c r="F78" s="9">
        <v>15087</v>
      </c>
      <c r="G78" s="13">
        <v>978.1400000000001</v>
      </c>
      <c r="H78" s="9">
        <v>2600</v>
      </c>
      <c r="I78" s="13">
        <v>652.41</v>
      </c>
    </row>
    <row r="79" spans="1:9" x14ac:dyDescent="0.25">
      <c r="A79" s="158" t="s">
        <v>40</v>
      </c>
      <c r="B79" s="9">
        <v>286</v>
      </c>
      <c r="C79" s="13">
        <v>8.0500000000000007</v>
      </c>
      <c r="D79" s="9">
        <v>5865</v>
      </c>
      <c r="E79" s="13">
        <v>296.65999999999997</v>
      </c>
      <c r="F79" s="9">
        <v>21802</v>
      </c>
      <c r="G79" s="13">
        <v>1413.5</v>
      </c>
      <c r="H79" s="9">
        <v>7061</v>
      </c>
      <c r="I79" s="13">
        <v>1771.7900000000002</v>
      </c>
    </row>
    <row r="80" spans="1:9" x14ac:dyDescent="0.25">
      <c r="A80" s="43" t="s">
        <v>93</v>
      </c>
    </row>
    <row r="81" spans="1:1" x14ac:dyDescent="0.25">
      <c r="A81" s="43" t="s">
        <v>83</v>
      </c>
    </row>
    <row r="82" spans="1:1" x14ac:dyDescent="0.25">
      <c r="A82" s="44" t="s">
        <v>84</v>
      </c>
    </row>
    <row r="83" spans="1:1" x14ac:dyDescent="0.25">
      <c r="A83" s="44" t="s">
        <v>2179</v>
      </c>
    </row>
    <row r="84" spans="1:1" x14ac:dyDescent="0.25">
      <c r="A84" s="43" t="s">
        <v>2180</v>
      </c>
    </row>
    <row r="85" spans="1:1" x14ac:dyDescent="0.25">
      <c r="A85" s="45" t="s">
        <v>2149</v>
      </c>
    </row>
    <row r="86" spans="1:1" x14ac:dyDescent="0.25">
      <c r="A86" s="45" t="s">
        <v>2151</v>
      </c>
    </row>
    <row r="87" spans="1:1" x14ac:dyDescent="0.25">
      <c r="A87" s="43" t="s">
        <v>68</v>
      </c>
    </row>
    <row r="88" spans="1:1" x14ac:dyDescent="0.25">
      <c r="A88" s="43" t="s">
        <v>2181</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3262-1049-4A1F-B940-F5D3396D692D}">
  <sheetPr codeName="Sheet24"/>
  <dimension ref="A1:Y76"/>
  <sheetViews>
    <sheetView zoomScaleNormal="100" workbookViewId="0"/>
  </sheetViews>
  <sheetFormatPr defaultColWidth="8.85546875" defaultRowHeight="15" x14ac:dyDescent="0.25"/>
  <cols>
    <col min="1" max="1" width="47.140625" style="24" customWidth="1"/>
    <col min="2" max="19" width="14" style="154" customWidth="1"/>
    <col min="20" max="21" width="8.85546875" style="24"/>
    <col min="26" max="16384" width="8.85546875" style="24"/>
  </cols>
  <sheetData>
    <row r="1" spans="1:25" s="22" customFormat="1" ht="15.75" x14ac:dyDescent="0.25">
      <c r="A1" s="25" t="s">
        <v>2182</v>
      </c>
      <c r="B1" s="143"/>
      <c r="C1" s="143"/>
      <c r="D1" s="143"/>
      <c r="E1" s="143"/>
      <c r="F1" s="143"/>
      <c r="G1" s="143"/>
      <c r="H1" s="143"/>
      <c r="I1" s="143"/>
      <c r="J1" s="143"/>
      <c r="K1" s="143"/>
      <c r="L1" s="143"/>
      <c r="M1" s="143"/>
      <c r="N1" s="143"/>
      <c r="O1" s="143"/>
      <c r="P1" s="143"/>
      <c r="Q1" s="143"/>
      <c r="R1" s="143"/>
      <c r="S1" s="143"/>
    </row>
    <row r="2" spans="1:25" s="22" customFormat="1" ht="15.75" x14ac:dyDescent="0.25">
      <c r="B2" s="143"/>
      <c r="C2" s="143"/>
      <c r="D2" s="143"/>
      <c r="E2" s="143"/>
      <c r="F2" s="143"/>
      <c r="G2" s="143"/>
      <c r="H2" s="143"/>
      <c r="I2" s="143"/>
      <c r="J2" s="143"/>
      <c r="K2" s="143"/>
      <c r="L2" s="143"/>
      <c r="M2" s="143"/>
      <c r="N2" s="143"/>
      <c r="O2" s="143"/>
      <c r="P2" s="143"/>
      <c r="Q2" s="143"/>
      <c r="R2" s="143"/>
      <c r="S2" s="143"/>
    </row>
    <row r="3" spans="1:25" s="147" customFormat="1" ht="94.5" x14ac:dyDescent="0.25">
      <c r="A3" s="144" t="s">
        <v>2183</v>
      </c>
      <c r="B3" s="145" t="s">
        <v>2184</v>
      </c>
      <c r="C3" s="146" t="s">
        <v>2185</v>
      </c>
      <c r="D3" s="145" t="s">
        <v>2186</v>
      </c>
      <c r="E3" s="146" t="s">
        <v>2187</v>
      </c>
      <c r="F3" s="145" t="s">
        <v>2188</v>
      </c>
      <c r="G3" s="146" t="s">
        <v>2189</v>
      </c>
      <c r="H3" s="146" t="s">
        <v>2190</v>
      </c>
      <c r="I3" s="146" t="s">
        <v>2191</v>
      </c>
      <c r="J3" s="146" t="s">
        <v>2192</v>
      </c>
      <c r="K3" s="146" t="s">
        <v>2193</v>
      </c>
      <c r="L3" s="146" t="s">
        <v>2194</v>
      </c>
      <c r="M3" s="146" t="s">
        <v>2195</v>
      </c>
      <c r="N3" s="146" t="s">
        <v>2196</v>
      </c>
      <c r="O3" s="146" t="s">
        <v>2197</v>
      </c>
      <c r="P3" s="146" t="s">
        <v>2198</v>
      </c>
      <c r="Q3" s="146" t="s">
        <v>2199</v>
      </c>
      <c r="R3" s="146" t="s">
        <v>2200</v>
      </c>
      <c r="S3" s="146" t="s">
        <v>2201</v>
      </c>
    </row>
    <row r="4" spans="1:25" s="22" customFormat="1" ht="15.75" x14ac:dyDescent="0.25">
      <c r="A4" s="148" t="s">
        <v>2202</v>
      </c>
      <c r="B4" s="149">
        <v>240277</v>
      </c>
      <c r="C4" s="150">
        <v>2037.9</v>
      </c>
      <c r="D4" s="54">
        <v>343172</v>
      </c>
      <c r="E4" s="150">
        <v>2600.0700000000002</v>
      </c>
      <c r="F4" s="149">
        <v>419355</v>
      </c>
      <c r="G4" s="150">
        <v>2839.69</v>
      </c>
      <c r="H4" s="149">
        <v>116102</v>
      </c>
      <c r="I4" s="150">
        <v>1993.5600000000002</v>
      </c>
      <c r="J4" s="54">
        <v>170713</v>
      </c>
      <c r="K4" s="150">
        <v>2633.18</v>
      </c>
      <c r="L4" s="149">
        <v>196776</v>
      </c>
      <c r="M4" s="150">
        <v>2696.92</v>
      </c>
      <c r="N4" s="149">
        <v>124175</v>
      </c>
      <c r="O4" s="150">
        <v>2081.1799999999998</v>
      </c>
      <c r="P4" s="54">
        <v>172459</v>
      </c>
      <c r="Q4" s="150">
        <v>2568.1</v>
      </c>
      <c r="R4" s="149">
        <v>222579</v>
      </c>
      <c r="S4" s="150">
        <v>2979.12</v>
      </c>
    </row>
    <row r="5" spans="1:25" s="22" customFormat="1" ht="15.75" x14ac:dyDescent="0.25">
      <c r="A5" s="60" t="s">
        <v>117</v>
      </c>
      <c r="B5" s="9">
        <v>3034</v>
      </c>
      <c r="C5" s="13">
        <v>25.73</v>
      </c>
      <c r="D5" s="9">
        <v>3567</v>
      </c>
      <c r="E5" s="13">
        <v>27.03</v>
      </c>
      <c r="F5" s="9">
        <v>3475</v>
      </c>
      <c r="G5" s="13">
        <v>23.53</v>
      </c>
      <c r="H5" s="9">
        <v>1596</v>
      </c>
      <c r="I5" s="13">
        <v>27.4</v>
      </c>
      <c r="J5" s="9">
        <v>1881</v>
      </c>
      <c r="K5" s="13">
        <v>29.01</v>
      </c>
      <c r="L5" s="9">
        <v>1932</v>
      </c>
      <c r="M5" s="13">
        <v>26.479999999999997</v>
      </c>
      <c r="N5" s="9">
        <v>1438</v>
      </c>
      <c r="O5" s="13">
        <v>24.1</v>
      </c>
      <c r="P5" s="9">
        <v>1686</v>
      </c>
      <c r="Q5" s="13">
        <v>25.11</v>
      </c>
      <c r="R5" s="9">
        <v>1543</v>
      </c>
      <c r="S5" s="13">
        <v>20.650000000000002</v>
      </c>
      <c r="W5" s="151"/>
      <c r="X5" s="151"/>
      <c r="Y5" s="151"/>
    </row>
    <row r="6" spans="1:25" s="22" customFormat="1" ht="15.75" x14ac:dyDescent="0.25">
      <c r="A6" s="63" t="s">
        <v>2203</v>
      </c>
      <c r="B6" s="9">
        <v>394</v>
      </c>
      <c r="C6" s="13">
        <v>3.34</v>
      </c>
      <c r="D6" s="9">
        <v>610</v>
      </c>
      <c r="E6" s="13">
        <v>4.62</v>
      </c>
      <c r="F6" s="9">
        <v>882</v>
      </c>
      <c r="G6" s="13">
        <v>5.97</v>
      </c>
      <c r="H6" s="9">
        <v>219</v>
      </c>
      <c r="I6" s="13">
        <v>3.76</v>
      </c>
      <c r="J6" s="9">
        <v>358</v>
      </c>
      <c r="K6" s="13">
        <v>5.52</v>
      </c>
      <c r="L6" s="9">
        <v>516</v>
      </c>
      <c r="M6" s="13">
        <v>7.0699999999999994</v>
      </c>
      <c r="N6" s="9">
        <v>175</v>
      </c>
      <c r="O6" s="13">
        <v>2.93</v>
      </c>
      <c r="P6" s="9">
        <v>252</v>
      </c>
      <c r="Q6" s="13">
        <v>3.7499999999999996</v>
      </c>
      <c r="R6" s="9">
        <v>366</v>
      </c>
      <c r="S6" s="13">
        <v>4.8999999999999995</v>
      </c>
      <c r="W6" s="151"/>
      <c r="X6" s="151"/>
      <c r="Y6" s="151"/>
    </row>
    <row r="7" spans="1:25" s="22" customFormat="1" ht="15.75" x14ac:dyDescent="0.25">
      <c r="A7" s="63" t="s">
        <v>2204</v>
      </c>
      <c r="B7" s="9">
        <v>1382</v>
      </c>
      <c r="C7" s="13">
        <v>11.72</v>
      </c>
      <c r="D7" s="9">
        <v>1633</v>
      </c>
      <c r="E7" s="13">
        <v>12.37</v>
      </c>
      <c r="F7" s="9">
        <v>1700</v>
      </c>
      <c r="G7" s="13">
        <v>11.51</v>
      </c>
      <c r="H7" s="9">
        <v>753</v>
      </c>
      <c r="I7" s="13">
        <v>12.93</v>
      </c>
      <c r="J7" s="9">
        <v>854</v>
      </c>
      <c r="K7" s="13">
        <v>13.17</v>
      </c>
      <c r="L7" s="9">
        <v>932</v>
      </c>
      <c r="M7" s="13">
        <v>12.77</v>
      </c>
      <c r="N7" s="9">
        <v>629</v>
      </c>
      <c r="O7" s="13">
        <v>10.540000000000001</v>
      </c>
      <c r="P7" s="9">
        <v>779</v>
      </c>
      <c r="Q7" s="13">
        <v>11.6</v>
      </c>
      <c r="R7" s="9">
        <v>768</v>
      </c>
      <c r="S7" s="13">
        <v>10.280000000000001</v>
      </c>
      <c r="W7" s="151"/>
      <c r="X7" s="151"/>
      <c r="Y7" s="151"/>
    </row>
    <row r="8" spans="1:25" s="22" customFormat="1" ht="15.75" x14ac:dyDescent="0.25">
      <c r="A8" s="68" t="s">
        <v>2137</v>
      </c>
      <c r="B8" s="9" t="s">
        <v>60</v>
      </c>
      <c r="C8" s="9" t="s">
        <v>60</v>
      </c>
      <c r="D8" s="9" t="s">
        <v>60</v>
      </c>
      <c r="E8" s="9" t="s">
        <v>60</v>
      </c>
      <c r="F8" s="9">
        <v>17323</v>
      </c>
      <c r="G8" s="13">
        <v>117.3</v>
      </c>
      <c r="H8" s="9" t="s">
        <v>60</v>
      </c>
      <c r="I8" s="9" t="s">
        <v>60</v>
      </c>
      <c r="J8" s="9" t="s">
        <v>60</v>
      </c>
      <c r="K8" s="9" t="s">
        <v>60</v>
      </c>
      <c r="L8" s="9">
        <v>6901</v>
      </c>
      <c r="M8" s="13">
        <v>94.58</v>
      </c>
      <c r="N8" s="9" t="s">
        <v>60</v>
      </c>
      <c r="O8" s="9" t="s">
        <v>60</v>
      </c>
      <c r="P8" s="9" t="s">
        <v>60</v>
      </c>
      <c r="Q8" s="9" t="s">
        <v>60</v>
      </c>
      <c r="R8" s="9">
        <v>10422</v>
      </c>
      <c r="S8" s="13">
        <v>139.48999999999998</v>
      </c>
    </row>
    <row r="9" spans="1:25" s="22" customFormat="1" ht="15.75" x14ac:dyDescent="0.25">
      <c r="A9" s="63" t="s">
        <v>2205</v>
      </c>
      <c r="B9" s="9" t="s">
        <v>60</v>
      </c>
      <c r="C9" s="9" t="s">
        <v>60</v>
      </c>
      <c r="D9" s="9" t="s">
        <v>60</v>
      </c>
      <c r="E9" s="9" t="s">
        <v>60</v>
      </c>
      <c r="F9" s="9">
        <v>5556</v>
      </c>
      <c r="G9" s="13">
        <v>37.619999999999997</v>
      </c>
      <c r="H9" s="9" t="s">
        <v>60</v>
      </c>
      <c r="I9" s="9" t="s">
        <v>60</v>
      </c>
      <c r="J9" s="9" t="s">
        <v>60</v>
      </c>
      <c r="K9" s="9" t="s">
        <v>60</v>
      </c>
      <c r="L9" s="9">
        <v>1572</v>
      </c>
      <c r="M9" s="13">
        <v>21.55</v>
      </c>
      <c r="N9" s="9" t="s">
        <v>60</v>
      </c>
      <c r="O9" s="9" t="s">
        <v>60</v>
      </c>
      <c r="P9" s="9" t="s">
        <v>60</v>
      </c>
      <c r="Q9" s="9" t="s">
        <v>60</v>
      </c>
      <c r="R9" s="9">
        <v>3984</v>
      </c>
      <c r="S9" s="13">
        <v>53.319999999999993</v>
      </c>
    </row>
    <row r="10" spans="1:25" s="22" customFormat="1" ht="15.75" x14ac:dyDescent="0.25">
      <c r="A10" s="64" t="s">
        <v>2139</v>
      </c>
      <c r="B10" s="9" t="s">
        <v>60</v>
      </c>
      <c r="C10" s="9" t="s">
        <v>60</v>
      </c>
      <c r="D10" s="9" t="s">
        <v>60</v>
      </c>
      <c r="E10" s="9" t="s">
        <v>60</v>
      </c>
      <c r="F10" s="9">
        <v>4477</v>
      </c>
      <c r="G10" s="13">
        <v>30.32</v>
      </c>
      <c r="H10" s="9" t="s">
        <v>60</v>
      </c>
      <c r="I10" s="9" t="s">
        <v>60</v>
      </c>
      <c r="J10" s="9" t="s">
        <v>60</v>
      </c>
      <c r="K10" s="9" t="s">
        <v>60</v>
      </c>
      <c r="L10" s="9">
        <v>2108</v>
      </c>
      <c r="M10" s="13">
        <v>28.889999999999997</v>
      </c>
      <c r="N10" s="9" t="s">
        <v>60</v>
      </c>
      <c r="O10" s="9" t="s">
        <v>60</v>
      </c>
      <c r="P10" s="9" t="s">
        <v>60</v>
      </c>
      <c r="Q10" s="9" t="s">
        <v>60</v>
      </c>
      <c r="R10" s="9">
        <v>2369</v>
      </c>
      <c r="S10" s="13">
        <v>31.71</v>
      </c>
    </row>
    <row r="11" spans="1:25" s="22" customFormat="1" ht="15.75" x14ac:dyDescent="0.25">
      <c r="A11" s="37" t="s">
        <v>20</v>
      </c>
      <c r="B11" s="9" t="s">
        <v>60</v>
      </c>
      <c r="C11" s="9" t="s">
        <v>60</v>
      </c>
      <c r="D11" s="9" t="s">
        <v>60</v>
      </c>
      <c r="E11" s="9" t="s">
        <v>60</v>
      </c>
      <c r="F11" s="9" t="s">
        <v>60</v>
      </c>
      <c r="G11" s="9" t="s">
        <v>60</v>
      </c>
      <c r="H11" s="9" t="s">
        <v>60</v>
      </c>
      <c r="I11" s="9" t="s">
        <v>60</v>
      </c>
      <c r="J11" s="9" t="s">
        <v>60</v>
      </c>
      <c r="K11" s="9" t="s">
        <v>60</v>
      </c>
      <c r="L11" s="9" t="s">
        <v>60</v>
      </c>
      <c r="M11" s="9" t="s">
        <v>60</v>
      </c>
      <c r="N11" s="9">
        <v>49821</v>
      </c>
      <c r="O11" s="13">
        <v>835</v>
      </c>
      <c r="P11" s="9">
        <v>64372</v>
      </c>
      <c r="Q11" s="13">
        <v>958.57</v>
      </c>
      <c r="R11" s="9">
        <v>80486</v>
      </c>
      <c r="S11" s="13">
        <v>1077.27</v>
      </c>
    </row>
    <row r="12" spans="1:25" s="22" customFormat="1" ht="15.75" x14ac:dyDescent="0.25">
      <c r="A12" s="37" t="s">
        <v>21</v>
      </c>
      <c r="B12" s="9" t="s">
        <v>60</v>
      </c>
      <c r="C12" s="9" t="s">
        <v>60</v>
      </c>
      <c r="D12" s="9" t="s">
        <v>60</v>
      </c>
      <c r="E12" s="9" t="s">
        <v>60</v>
      </c>
      <c r="F12" s="9" t="s">
        <v>60</v>
      </c>
      <c r="G12" s="9" t="s">
        <v>60</v>
      </c>
      <c r="H12" s="9" t="s">
        <v>60</v>
      </c>
      <c r="I12" s="9" t="s">
        <v>60</v>
      </c>
      <c r="J12" s="9" t="s">
        <v>60</v>
      </c>
      <c r="K12" s="9" t="s">
        <v>60</v>
      </c>
      <c r="L12" s="9" t="s">
        <v>60</v>
      </c>
      <c r="M12" s="9" t="s">
        <v>60</v>
      </c>
      <c r="N12" s="9">
        <v>4087</v>
      </c>
      <c r="O12" s="13">
        <v>68.5</v>
      </c>
      <c r="P12" s="9">
        <v>4060</v>
      </c>
      <c r="Q12" s="13">
        <v>60.459999999999994</v>
      </c>
      <c r="R12" s="9">
        <v>4343</v>
      </c>
      <c r="S12" s="13">
        <v>58.129999999999995</v>
      </c>
    </row>
    <row r="13" spans="1:25" s="22" customFormat="1" ht="15.75" x14ac:dyDescent="0.25">
      <c r="A13" s="37" t="s">
        <v>34</v>
      </c>
      <c r="B13" s="9" t="s">
        <v>60</v>
      </c>
      <c r="C13" s="9" t="s">
        <v>60</v>
      </c>
      <c r="D13" s="9" t="s">
        <v>60</v>
      </c>
      <c r="E13" s="9" t="s">
        <v>60</v>
      </c>
      <c r="F13" s="9" t="s">
        <v>60</v>
      </c>
      <c r="G13" s="9" t="s">
        <v>60</v>
      </c>
      <c r="H13" s="9" t="s">
        <v>60</v>
      </c>
      <c r="I13" s="9" t="s">
        <v>60</v>
      </c>
      <c r="J13" s="9" t="s">
        <v>60</v>
      </c>
      <c r="K13" s="9" t="s">
        <v>60</v>
      </c>
      <c r="L13" s="9" t="s">
        <v>60</v>
      </c>
      <c r="M13" s="9" t="s">
        <v>60</v>
      </c>
      <c r="N13" s="9">
        <v>3968</v>
      </c>
      <c r="O13" s="13">
        <v>66.5</v>
      </c>
      <c r="P13" s="9">
        <v>5269</v>
      </c>
      <c r="Q13" s="13">
        <v>78.459999999999994</v>
      </c>
      <c r="R13" s="9">
        <v>6038</v>
      </c>
      <c r="S13" s="13">
        <v>80.820000000000007</v>
      </c>
      <c r="W13" s="151"/>
      <c r="Y13" s="151"/>
    </row>
    <row r="14" spans="1:25" s="22" customFormat="1" ht="15.75" x14ac:dyDescent="0.25">
      <c r="A14" s="37" t="s">
        <v>36</v>
      </c>
      <c r="B14" s="9" t="s">
        <v>60</v>
      </c>
      <c r="C14" s="9" t="s">
        <v>60</v>
      </c>
      <c r="D14" s="9" t="s">
        <v>60</v>
      </c>
      <c r="E14" s="9" t="s">
        <v>60</v>
      </c>
      <c r="F14" s="9" t="s">
        <v>60</v>
      </c>
      <c r="G14" s="9" t="s">
        <v>60</v>
      </c>
      <c r="H14" s="9">
        <v>44723</v>
      </c>
      <c r="I14" s="13">
        <v>767.93</v>
      </c>
      <c r="J14" s="9">
        <v>73833</v>
      </c>
      <c r="K14" s="13">
        <v>1138.8499999999999</v>
      </c>
      <c r="L14" s="9">
        <v>69130</v>
      </c>
      <c r="M14" s="13">
        <v>947.45999999999992</v>
      </c>
      <c r="N14" s="9" t="s">
        <v>60</v>
      </c>
      <c r="O14" s="9" t="s">
        <v>60</v>
      </c>
      <c r="P14" s="9" t="s">
        <v>60</v>
      </c>
      <c r="Q14" s="9" t="s">
        <v>60</v>
      </c>
      <c r="R14" s="9" t="s">
        <v>60</v>
      </c>
      <c r="S14" s="9" t="s">
        <v>60</v>
      </c>
      <c r="W14" s="151"/>
      <c r="Y14" s="151"/>
    </row>
    <row r="15" spans="1:25" s="22" customFormat="1" ht="15.75" x14ac:dyDescent="0.25">
      <c r="A15" s="37" t="s">
        <v>38</v>
      </c>
      <c r="B15" s="9" t="s">
        <v>60</v>
      </c>
      <c r="C15" s="9" t="s">
        <v>60</v>
      </c>
      <c r="D15" s="9" t="s">
        <v>60</v>
      </c>
      <c r="E15" s="9" t="s">
        <v>60</v>
      </c>
      <c r="F15" s="9" t="s">
        <v>60</v>
      </c>
      <c r="G15" s="9" t="s">
        <v>60</v>
      </c>
      <c r="H15" s="9">
        <v>2624</v>
      </c>
      <c r="I15" s="13">
        <v>45.06</v>
      </c>
      <c r="J15" s="9">
        <v>3255</v>
      </c>
      <c r="K15" s="13">
        <v>50.21</v>
      </c>
      <c r="L15" s="9">
        <v>3958</v>
      </c>
      <c r="M15" s="13">
        <v>54.25</v>
      </c>
      <c r="N15" s="9" t="s">
        <v>60</v>
      </c>
      <c r="O15" s="9" t="s">
        <v>60</v>
      </c>
      <c r="P15" s="9" t="s">
        <v>60</v>
      </c>
      <c r="Q15" s="9" t="s">
        <v>60</v>
      </c>
      <c r="R15" s="9" t="s">
        <v>60</v>
      </c>
      <c r="S15" s="9" t="s">
        <v>60</v>
      </c>
      <c r="W15" s="151"/>
      <c r="Y15" s="151"/>
    </row>
    <row r="16" spans="1:25" s="22" customFormat="1" ht="15.75" x14ac:dyDescent="0.25">
      <c r="A16" s="37" t="s">
        <v>2140</v>
      </c>
      <c r="B16" s="9" t="s">
        <v>60</v>
      </c>
      <c r="C16" s="9" t="s">
        <v>60</v>
      </c>
      <c r="D16" s="9" t="s">
        <v>60</v>
      </c>
      <c r="E16" s="9" t="s">
        <v>60</v>
      </c>
      <c r="F16" s="9" t="s">
        <v>60</v>
      </c>
      <c r="G16" s="9" t="s">
        <v>60</v>
      </c>
      <c r="H16" s="9" t="s">
        <v>60</v>
      </c>
      <c r="I16" s="9" t="s">
        <v>60</v>
      </c>
      <c r="J16" s="9" t="s">
        <v>60</v>
      </c>
      <c r="K16" s="9" t="s">
        <v>60</v>
      </c>
      <c r="L16" s="9" t="s">
        <v>60</v>
      </c>
      <c r="M16" s="9" t="s">
        <v>60</v>
      </c>
      <c r="N16" s="9">
        <v>9202</v>
      </c>
      <c r="O16" s="13">
        <v>154.22999999999999</v>
      </c>
      <c r="P16" s="9">
        <v>13338</v>
      </c>
      <c r="Q16" s="13">
        <v>198.62</v>
      </c>
      <c r="R16" s="9">
        <v>21018</v>
      </c>
      <c r="S16" s="13">
        <v>281.32</v>
      </c>
      <c r="W16" s="151"/>
      <c r="X16" s="151"/>
    </row>
    <row r="17" spans="1:25" s="22" customFormat="1" ht="15.75" x14ac:dyDescent="0.25">
      <c r="A17" s="66" t="s">
        <v>194</v>
      </c>
      <c r="B17" s="9" t="s">
        <v>60</v>
      </c>
      <c r="C17" s="9" t="s">
        <v>60</v>
      </c>
      <c r="D17" s="9" t="s">
        <v>60</v>
      </c>
      <c r="E17" s="9" t="s">
        <v>60</v>
      </c>
      <c r="F17" s="9" t="s">
        <v>60</v>
      </c>
      <c r="G17" s="9" t="s">
        <v>60</v>
      </c>
      <c r="H17" s="9" t="s">
        <v>60</v>
      </c>
      <c r="I17" s="9" t="s">
        <v>60</v>
      </c>
      <c r="J17" s="9" t="s">
        <v>60</v>
      </c>
      <c r="K17" s="9" t="s">
        <v>60</v>
      </c>
      <c r="L17" s="9" t="s">
        <v>60</v>
      </c>
      <c r="M17" s="9" t="s">
        <v>60</v>
      </c>
      <c r="N17" s="9">
        <v>8138</v>
      </c>
      <c r="O17" s="13">
        <v>136.38999999999999</v>
      </c>
      <c r="P17" s="9">
        <v>12196</v>
      </c>
      <c r="Q17" s="13">
        <v>181.60999999999999</v>
      </c>
      <c r="R17" s="9">
        <v>19957</v>
      </c>
      <c r="S17" s="13">
        <v>267.12</v>
      </c>
      <c r="W17" s="151"/>
      <c r="X17" s="151"/>
    </row>
    <row r="18" spans="1:25" s="22" customFormat="1" ht="15.75" x14ac:dyDescent="0.25">
      <c r="A18" s="66" t="s">
        <v>198</v>
      </c>
      <c r="B18" s="9" t="s">
        <v>60</v>
      </c>
      <c r="C18" s="9" t="s">
        <v>60</v>
      </c>
      <c r="D18" s="9" t="s">
        <v>60</v>
      </c>
      <c r="E18" s="9" t="s">
        <v>60</v>
      </c>
      <c r="F18" s="9" t="s">
        <v>60</v>
      </c>
      <c r="G18" s="9" t="s">
        <v>60</v>
      </c>
      <c r="H18" s="9" t="s">
        <v>60</v>
      </c>
      <c r="I18" s="9" t="s">
        <v>60</v>
      </c>
      <c r="J18" s="9" t="s">
        <v>60</v>
      </c>
      <c r="K18" s="9" t="s">
        <v>60</v>
      </c>
      <c r="L18" s="9" t="s">
        <v>60</v>
      </c>
      <c r="M18" s="9" t="s">
        <v>60</v>
      </c>
      <c r="N18" s="9">
        <v>290</v>
      </c>
      <c r="O18" s="13">
        <v>4.8600000000000003</v>
      </c>
      <c r="P18" s="9">
        <v>380</v>
      </c>
      <c r="Q18" s="13">
        <v>5.66</v>
      </c>
      <c r="R18" s="9">
        <v>414</v>
      </c>
      <c r="S18" s="13">
        <v>5.54</v>
      </c>
      <c r="W18" s="151"/>
      <c r="Y18" s="151"/>
    </row>
    <row r="19" spans="1:25" s="22" customFormat="1" ht="15.75" x14ac:dyDescent="0.25">
      <c r="A19" s="37" t="s">
        <v>22</v>
      </c>
      <c r="B19" s="9">
        <v>29874</v>
      </c>
      <c r="C19" s="13">
        <v>253.38000000000002</v>
      </c>
      <c r="D19" s="9">
        <v>41751</v>
      </c>
      <c r="E19" s="13">
        <v>316.33</v>
      </c>
      <c r="F19" s="9">
        <v>44924</v>
      </c>
      <c r="G19" s="13">
        <v>304.20999999999998</v>
      </c>
      <c r="H19" s="9">
        <v>15521</v>
      </c>
      <c r="I19" s="13">
        <v>266.51</v>
      </c>
      <c r="J19" s="9">
        <v>22609</v>
      </c>
      <c r="K19" s="13">
        <v>348.74</v>
      </c>
      <c r="L19" s="9">
        <v>24416</v>
      </c>
      <c r="M19" s="13">
        <v>334.63</v>
      </c>
      <c r="N19" s="9">
        <v>14353</v>
      </c>
      <c r="O19" s="13">
        <v>240.56</v>
      </c>
      <c r="P19" s="9">
        <v>19142</v>
      </c>
      <c r="Q19" s="13">
        <v>285.03999999999996</v>
      </c>
      <c r="R19" s="9">
        <v>20508</v>
      </c>
      <c r="S19" s="13">
        <v>274.49</v>
      </c>
    </row>
    <row r="20" spans="1:25" s="22" customFormat="1" ht="15.75" x14ac:dyDescent="0.25">
      <c r="A20" s="64" t="s">
        <v>211</v>
      </c>
      <c r="B20" s="9">
        <v>20031</v>
      </c>
      <c r="C20" s="13">
        <v>169.89</v>
      </c>
      <c r="D20" s="9">
        <v>27682</v>
      </c>
      <c r="E20" s="13">
        <v>209.73</v>
      </c>
      <c r="F20" s="9">
        <v>29707</v>
      </c>
      <c r="G20" s="13">
        <v>201.16</v>
      </c>
      <c r="H20" s="9">
        <v>9698</v>
      </c>
      <c r="I20" s="13">
        <v>166.51999999999998</v>
      </c>
      <c r="J20" s="9">
        <v>14090</v>
      </c>
      <c r="K20" s="13">
        <v>217.32999999999998</v>
      </c>
      <c r="L20" s="9">
        <v>15254</v>
      </c>
      <c r="M20" s="13">
        <v>209.06000000000003</v>
      </c>
      <c r="N20" s="9">
        <v>10333</v>
      </c>
      <c r="O20" s="13">
        <v>173.17999999999998</v>
      </c>
      <c r="P20" s="9">
        <v>13592</v>
      </c>
      <c r="Q20" s="13">
        <v>202.4</v>
      </c>
      <c r="R20" s="9">
        <v>14453</v>
      </c>
      <c r="S20" s="13">
        <v>193.45</v>
      </c>
    </row>
    <row r="21" spans="1:25" s="22" customFormat="1" ht="15.75" x14ac:dyDescent="0.25">
      <c r="A21" s="152" t="s">
        <v>221</v>
      </c>
      <c r="B21" s="9">
        <v>8617</v>
      </c>
      <c r="C21" s="13">
        <v>73.08</v>
      </c>
      <c r="D21" s="9">
        <v>12091</v>
      </c>
      <c r="E21" s="13">
        <v>91.61</v>
      </c>
      <c r="F21" s="9">
        <v>12002</v>
      </c>
      <c r="G21" s="13">
        <v>81.27</v>
      </c>
      <c r="H21" s="9">
        <v>4613</v>
      </c>
      <c r="I21" s="13">
        <v>79.210000000000008</v>
      </c>
      <c r="J21" s="9">
        <v>6847</v>
      </c>
      <c r="K21" s="13">
        <v>105.60999999999999</v>
      </c>
      <c r="L21" s="9">
        <v>6823</v>
      </c>
      <c r="M21" s="13">
        <v>93.51</v>
      </c>
      <c r="N21" s="9">
        <v>4004</v>
      </c>
      <c r="O21" s="13">
        <v>67.11</v>
      </c>
      <c r="P21" s="9">
        <v>5244</v>
      </c>
      <c r="Q21" s="13">
        <v>78.089999999999989</v>
      </c>
      <c r="R21" s="9">
        <v>5179</v>
      </c>
      <c r="S21" s="13">
        <v>69.320000000000007</v>
      </c>
      <c r="W21" s="151"/>
      <c r="X21" s="151"/>
      <c r="Y21" s="151"/>
    </row>
    <row r="22" spans="1:25" s="22" customFormat="1" ht="15.75" x14ac:dyDescent="0.25">
      <c r="A22" s="152" t="s">
        <v>231</v>
      </c>
      <c r="B22" s="9">
        <v>10150</v>
      </c>
      <c r="C22" s="13">
        <v>86.089999999999989</v>
      </c>
      <c r="D22" s="9">
        <v>14589</v>
      </c>
      <c r="E22" s="13">
        <v>110.53</v>
      </c>
      <c r="F22" s="9">
        <v>17207</v>
      </c>
      <c r="G22" s="13">
        <v>116.52</v>
      </c>
      <c r="H22" s="9">
        <v>4446</v>
      </c>
      <c r="I22" s="13">
        <v>76.34</v>
      </c>
      <c r="J22" s="9">
        <v>6692</v>
      </c>
      <c r="K22" s="13">
        <v>103.22</v>
      </c>
      <c r="L22" s="9">
        <v>8180</v>
      </c>
      <c r="M22" s="13">
        <v>112.11000000000001</v>
      </c>
      <c r="N22" s="9">
        <v>5704</v>
      </c>
      <c r="O22" s="13">
        <v>95.600000000000009</v>
      </c>
      <c r="P22" s="9">
        <v>7897</v>
      </c>
      <c r="Q22" s="13">
        <v>117.58999999999999</v>
      </c>
      <c r="R22" s="9">
        <v>9027</v>
      </c>
      <c r="S22" s="13">
        <v>120.82</v>
      </c>
      <c r="W22" s="151"/>
      <c r="X22" s="151"/>
      <c r="Y22" s="151"/>
    </row>
    <row r="23" spans="1:25" s="22" customFormat="1" ht="15.75" x14ac:dyDescent="0.25">
      <c r="A23" s="64" t="s">
        <v>241</v>
      </c>
      <c r="B23" s="9">
        <v>10021</v>
      </c>
      <c r="C23" s="13">
        <v>84.99</v>
      </c>
      <c r="D23" s="9">
        <v>14386</v>
      </c>
      <c r="E23" s="13">
        <v>109</v>
      </c>
      <c r="F23" s="9">
        <v>16200</v>
      </c>
      <c r="G23" s="13">
        <v>109.70000000000002</v>
      </c>
      <c r="H23" s="9">
        <v>5917</v>
      </c>
      <c r="I23" s="13">
        <v>101.6</v>
      </c>
      <c r="J23" s="9">
        <v>8713</v>
      </c>
      <c r="K23" s="13">
        <v>134.39000000000001</v>
      </c>
      <c r="L23" s="9">
        <v>9763</v>
      </c>
      <c r="M23" s="13">
        <v>133.81</v>
      </c>
      <c r="N23" s="9">
        <v>4104</v>
      </c>
      <c r="O23" s="13">
        <v>68.78</v>
      </c>
      <c r="P23" s="9">
        <v>5673</v>
      </c>
      <c r="Q23" s="13">
        <v>84.48</v>
      </c>
      <c r="R23" s="9">
        <v>6437</v>
      </c>
      <c r="S23" s="13">
        <v>86.16</v>
      </c>
      <c r="W23" s="151"/>
      <c r="X23" s="151"/>
      <c r="Y23" s="151"/>
    </row>
    <row r="24" spans="1:25" s="22" customFormat="1" ht="15.75" x14ac:dyDescent="0.25">
      <c r="A24" s="63" t="s">
        <v>251</v>
      </c>
      <c r="B24" s="9">
        <v>3355</v>
      </c>
      <c r="C24" s="13">
        <v>28.459999999999997</v>
      </c>
      <c r="D24" s="9">
        <v>4221</v>
      </c>
      <c r="E24" s="13">
        <v>31.98</v>
      </c>
      <c r="F24" s="9">
        <v>3853</v>
      </c>
      <c r="G24" s="13">
        <v>26.09</v>
      </c>
      <c r="H24" s="9">
        <v>1905</v>
      </c>
      <c r="I24" s="13">
        <v>32.71</v>
      </c>
      <c r="J24" s="9">
        <v>2441</v>
      </c>
      <c r="K24" s="13">
        <v>37.65</v>
      </c>
      <c r="L24" s="9">
        <v>2281</v>
      </c>
      <c r="M24" s="13">
        <v>31.26</v>
      </c>
      <c r="N24" s="9">
        <v>1450</v>
      </c>
      <c r="O24" s="13">
        <v>24.3</v>
      </c>
      <c r="P24" s="9">
        <v>1780</v>
      </c>
      <c r="Q24" s="13">
        <v>26.509999999999998</v>
      </c>
      <c r="R24" s="9">
        <v>1572</v>
      </c>
      <c r="S24" s="13">
        <v>21.04</v>
      </c>
      <c r="W24" s="151"/>
      <c r="X24" s="151"/>
      <c r="Y24" s="151"/>
    </row>
    <row r="25" spans="1:25" s="22" customFormat="1" ht="15.75" x14ac:dyDescent="0.25">
      <c r="A25" s="63" t="s">
        <v>260</v>
      </c>
      <c r="B25" s="9">
        <v>6666</v>
      </c>
      <c r="C25" s="13">
        <v>56.54</v>
      </c>
      <c r="D25" s="9">
        <v>10165</v>
      </c>
      <c r="E25" s="13">
        <v>77.02</v>
      </c>
      <c r="F25" s="9">
        <v>12347</v>
      </c>
      <c r="G25" s="13">
        <v>83.61</v>
      </c>
      <c r="H25" s="9">
        <v>4012</v>
      </c>
      <c r="I25" s="13">
        <v>68.89</v>
      </c>
      <c r="J25" s="9">
        <v>6272</v>
      </c>
      <c r="K25" s="13">
        <v>96.74</v>
      </c>
      <c r="L25" s="9">
        <v>7482</v>
      </c>
      <c r="M25" s="13">
        <v>102.54</v>
      </c>
      <c r="N25" s="9">
        <v>2654</v>
      </c>
      <c r="O25" s="13">
        <v>44.480000000000004</v>
      </c>
      <c r="P25" s="9">
        <v>3893</v>
      </c>
      <c r="Q25" s="13">
        <v>57.970000000000006</v>
      </c>
      <c r="R25" s="9">
        <v>4865</v>
      </c>
      <c r="S25" s="13">
        <v>65.12</v>
      </c>
      <c r="W25" s="151"/>
      <c r="X25" s="151"/>
      <c r="Y25" s="151"/>
    </row>
    <row r="26" spans="1:25" s="22" customFormat="1" ht="15.75" x14ac:dyDescent="0.25">
      <c r="A26" s="37" t="s">
        <v>23</v>
      </c>
      <c r="B26" s="9">
        <v>905</v>
      </c>
      <c r="C26" s="13">
        <v>7.68</v>
      </c>
      <c r="D26" s="9">
        <v>1326</v>
      </c>
      <c r="E26" s="13">
        <v>10.050000000000001</v>
      </c>
      <c r="F26" s="9">
        <v>1919</v>
      </c>
      <c r="G26" s="13">
        <v>12.990000000000002</v>
      </c>
      <c r="H26" s="9">
        <v>615</v>
      </c>
      <c r="I26" s="13">
        <v>10.56</v>
      </c>
      <c r="J26" s="9">
        <v>976</v>
      </c>
      <c r="K26" s="13">
        <v>15.05</v>
      </c>
      <c r="L26" s="9">
        <v>1468</v>
      </c>
      <c r="M26" s="13">
        <v>20.12</v>
      </c>
      <c r="N26" s="9">
        <v>290</v>
      </c>
      <c r="O26" s="13">
        <v>4.8600000000000003</v>
      </c>
      <c r="P26" s="9">
        <v>350</v>
      </c>
      <c r="Q26" s="13">
        <v>5.21</v>
      </c>
      <c r="R26" s="9">
        <v>451</v>
      </c>
      <c r="S26" s="13">
        <v>6.04</v>
      </c>
      <c r="W26" s="151"/>
      <c r="X26" s="151"/>
      <c r="Y26" s="151"/>
    </row>
    <row r="27" spans="1:25" s="22" customFormat="1" ht="15.75" x14ac:dyDescent="0.25">
      <c r="A27" s="64" t="s">
        <v>275</v>
      </c>
      <c r="B27" s="9">
        <v>377</v>
      </c>
      <c r="C27" s="13">
        <v>3.1999999999999997</v>
      </c>
      <c r="D27" s="9">
        <v>740</v>
      </c>
      <c r="E27" s="13">
        <v>5.61</v>
      </c>
      <c r="F27" s="9">
        <v>1242</v>
      </c>
      <c r="G27" s="13">
        <v>8.41</v>
      </c>
      <c r="H27" s="9">
        <v>312</v>
      </c>
      <c r="I27" s="13">
        <v>5.36</v>
      </c>
      <c r="J27" s="9">
        <v>638</v>
      </c>
      <c r="K27" s="13">
        <v>9.84</v>
      </c>
      <c r="L27" s="9">
        <v>1059</v>
      </c>
      <c r="M27" s="13">
        <v>14.51</v>
      </c>
      <c r="N27" s="9">
        <v>65</v>
      </c>
      <c r="O27" s="13">
        <v>1.0900000000000001</v>
      </c>
      <c r="P27" s="9">
        <v>102</v>
      </c>
      <c r="Q27" s="13">
        <v>1.52</v>
      </c>
      <c r="R27" s="9">
        <v>183</v>
      </c>
      <c r="S27" s="13">
        <v>2.4499999999999997</v>
      </c>
      <c r="W27" s="151"/>
      <c r="X27" s="151"/>
      <c r="Y27" s="151"/>
    </row>
    <row r="28" spans="1:25" s="22" customFormat="1" ht="15.75" x14ac:dyDescent="0.25">
      <c r="A28" s="64" t="s">
        <v>283</v>
      </c>
      <c r="B28" s="9">
        <v>430</v>
      </c>
      <c r="C28" s="13">
        <v>3.65</v>
      </c>
      <c r="D28" s="9">
        <v>455</v>
      </c>
      <c r="E28" s="13">
        <v>3.4499999999999997</v>
      </c>
      <c r="F28" s="9">
        <v>542</v>
      </c>
      <c r="G28" s="13">
        <v>3.67</v>
      </c>
      <c r="H28" s="9">
        <v>249</v>
      </c>
      <c r="I28" s="13">
        <v>4.2799999999999994</v>
      </c>
      <c r="J28" s="9">
        <v>250</v>
      </c>
      <c r="K28" s="13">
        <v>3.8600000000000003</v>
      </c>
      <c r="L28" s="9">
        <v>316</v>
      </c>
      <c r="M28" s="13">
        <v>4.33</v>
      </c>
      <c r="N28" s="9">
        <v>181</v>
      </c>
      <c r="O28" s="13">
        <v>3.0300000000000002</v>
      </c>
      <c r="P28" s="9">
        <v>205</v>
      </c>
      <c r="Q28" s="13">
        <v>3.05</v>
      </c>
      <c r="R28" s="9">
        <v>226</v>
      </c>
      <c r="S28" s="13">
        <v>3.02</v>
      </c>
      <c r="W28" s="151"/>
      <c r="X28" s="151"/>
    </row>
    <row r="29" spans="1:25" s="22" customFormat="1" ht="15.75" x14ac:dyDescent="0.25">
      <c r="A29" s="68" t="s">
        <v>28</v>
      </c>
      <c r="B29" s="9">
        <v>777</v>
      </c>
      <c r="C29" s="13">
        <v>6.59</v>
      </c>
      <c r="D29" s="9">
        <v>1921</v>
      </c>
      <c r="E29" s="13">
        <v>14.55</v>
      </c>
      <c r="F29" s="9">
        <v>3190</v>
      </c>
      <c r="G29" s="13">
        <v>21.599999999999998</v>
      </c>
      <c r="H29" s="9">
        <v>536</v>
      </c>
      <c r="I29" s="13">
        <v>9.1999999999999993</v>
      </c>
      <c r="J29" s="9">
        <v>1431</v>
      </c>
      <c r="K29" s="13">
        <v>22.07</v>
      </c>
      <c r="L29" s="9">
        <v>2288</v>
      </c>
      <c r="M29" s="13">
        <v>31.36</v>
      </c>
      <c r="N29" s="9">
        <v>241</v>
      </c>
      <c r="O29" s="13">
        <v>4.04</v>
      </c>
      <c r="P29" s="9">
        <v>490</v>
      </c>
      <c r="Q29" s="13">
        <v>7.3</v>
      </c>
      <c r="R29" s="9">
        <v>902</v>
      </c>
      <c r="S29" s="13">
        <v>12.07</v>
      </c>
      <c r="W29" s="151"/>
    </row>
    <row r="30" spans="1:25" s="22" customFormat="1" ht="15.75" x14ac:dyDescent="0.25">
      <c r="A30" s="68" t="s">
        <v>35</v>
      </c>
      <c r="B30" s="9">
        <v>1231</v>
      </c>
      <c r="C30" s="13">
        <v>10.44</v>
      </c>
      <c r="D30" s="9">
        <v>1838</v>
      </c>
      <c r="E30" s="13">
        <v>13.93</v>
      </c>
      <c r="F30" s="9">
        <v>3520</v>
      </c>
      <c r="G30" s="13">
        <v>23.84</v>
      </c>
      <c r="H30" s="9">
        <v>608</v>
      </c>
      <c r="I30" s="13">
        <v>10.44</v>
      </c>
      <c r="J30" s="9">
        <v>871</v>
      </c>
      <c r="K30" s="13">
        <v>13.430000000000001</v>
      </c>
      <c r="L30" s="9">
        <v>1820</v>
      </c>
      <c r="M30" s="13">
        <v>24.939999999999998</v>
      </c>
      <c r="N30" s="9">
        <v>623</v>
      </c>
      <c r="O30" s="13">
        <v>10.44</v>
      </c>
      <c r="P30" s="9">
        <v>967</v>
      </c>
      <c r="Q30" s="13">
        <v>14.4</v>
      </c>
      <c r="R30" s="9">
        <v>1700</v>
      </c>
      <c r="S30" s="13">
        <v>22.75</v>
      </c>
    </row>
    <row r="31" spans="1:25" s="22" customFormat="1" ht="15.75" x14ac:dyDescent="0.25">
      <c r="A31" s="37" t="s">
        <v>37</v>
      </c>
      <c r="B31" s="9">
        <v>2596</v>
      </c>
      <c r="C31" s="13">
        <v>22.02</v>
      </c>
      <c r="D31" s="9">
        <v>3447</v>
      </c>
      <c r="E31" s="13">
        <v>26.12</v>
      </c>
      <c r="F31" s="9">
        <v>5026</v>
      </c>
      <c r="G31" s="13">
        <v>34.03</v>
      </c>
      <c r="H31" s="9">
        <v>1614</v>
      </c>
      <c r="I31" s="13">
        <v>27.71</v>
      </c>
      <c r="J31" s="9">
        <v>2074</v>
      </c>
      <c r="K31" s="13">
        <v>31.990000000000002</v>
      </c>
      <c r="L31" s="9">
        <v>3090</v>
      </c>
      <c r="M31" s="13">
        <v>42.35</v>
      </c>
      <c r="N31" s="9">
        <v>982</v>
      </c>
      <c r="O31" s="13">
        <v>16.459999999999997</v>
      </c>
      <c r="P31" s="9">
        <v>1373</v>
      </c>
      <c r="Q31" s="13">
        <v>20.45</v>
      </c>
      <c r="R31" s="9">
        <v>1936</v>
      </c>
      <c r="S31" s="13">
        <v>25.91</v>
      </c>
      <c r="W31" s="151"/>
      <c r="X31" s="151"/>
    </row>
    <row r="32" spans="1:25" s="22" customFormat="1" ht="15.75" x14ac:dyDescent="0.25">
      <c r="A32" s="37" t="s">
        <v>26</v>
      </c>
      <c r="B32" s="9">
        <v>2339</v>
      </c>
      <c r="C32" s="13">
        <v>19.84</v>
      </c>
      <c r="D32" s="9">
        <v>2315</v>
      </c>
      <c r="E32" s="13">
        <v>17.54</v>
      </c>
      <c r="F32" s="9">
        <v>2283</v>
      </c>
      <c r="G32" s="13">
        <v>15.459999999999999</v>
      </c>
      <c r="H32" s="9">
        <v>1950</v>
      </c>
      <c r="I32" s="13">
        <v>33.480000000000004</v>
      </c>
      <c r="J32" s="9">
        <v>1954</v>
      </c>
      <c r="K32" s="13">
        <v>30.14</v>
      </c>
      <c r="L32" s="9">
        <v>1934</v>
      </c>
      <c r="M32" s="13">
        <v>26.509999999999998</v>
      </c>
      <c r="N32" s="9">
        <v>389</v>
      </c>
      <c r="O32" s="13">
        <v>6.52</v>
      </c>
      <c r="P32" s="9">
        <v>361</v>
      </c>
      <c r="Q32" s="13">
        <v>5.38</v>
      </c>
      <c r="R32" s="9">
        <v>349</v>
      </c>
      <c r="S32" s="13">
        <v>4.67</v>
      </c>
      <c r="W32" s="151"/>
      <c r="X32" s="151"/>
      <c r="Y32" s="151"/>
    </row>
    <row r="33" spans="1:25" s="22" customFormat="1" ht="15.75" x14ac:dyDescent="0.25">
      <c r="A33" s="37" t="s">
        <v>33</v>
      </c>
      <c r="B33" s="9">
        <v>5702</v>
      </c>
      <c r="C33" s="13">
        <v>48.36</v>
      </c>
      <c r="D33" s="9">
        <v>7102</v>
      </c>
      <c r="E33" s="13">
        <v>53.81</v>
      </c>
      <c r="F33" s="9">
        <v>10188</v>
      </c>
      <c r="G33" s="13">
        <v>68.989999999999995</v>
      </c>
      <c r="H33" s="9">
        <v>3867</v>
      </c>
      <c r="I33" s="13">
        <v>66.399999999999991</v>
      </c>
      <c r="J33" s="9">
        <v>4839</v>
      </c>
      <c r="K33" s="13">
        <v>74.64</v>
      </c>
      <c r="L33" s="9">
        <v>7177</v>
      </c>
      <c r="M33" s="13">
        <v>98.36</v>
      </c>
      <c r="N33" s="9">
        <v>1835</v>
      </c>
      <c r="O33" s="13">
        <v>30.75</v>
      </c>
      <c r="P33" s="9">
        <v>2263</v>
      </c>
      <c r="Q33" s="13">
        <v>33.700000000000003</v>
      </c>
      <c r="R33" s="9">
        <v>3011</v>
      </c>
      <c r="S33" s="13">
        <v>40.299999999999997</v>
      </c>
      <c r="W33" s="151"/>
      <c r="X33" s="151"/>
      <c r="Y33" s="151"/>
    </row>
    <row r="34" spans="1:25" s="22" customFormat="1" ht="15.75" x14ac:dyDescent="0.25">
      <c r="A34" s="64" t="s">
        <v>334</v>
      </c>
      <c r="B34" s="9">
        <v>253</v>
      </c>
      <c r="C34" s="13">
        <v>2.15</v>
      </c>
      <c r="D34" s="9">
        <v>290</v>
      </c>
      <c r="E34" s="13">
        <v>2.1999999999999997</v>
      </c>
      <c r="F34" s="9">
        <v>313</v>
      </c>
      <c r="G34" s="13">
        <v>2.12</v>
      </c>
      <c r="H34" s="9">
        <v>205</v>
      </c>
      <c r="I34" s="13">
        <v>3.52</v>
      </c>
      <c r="J34" s="9">
        <v>231</v>
      </c>
      <c r="K34" s="13">
        <v>3.5599999999999996</v>
      </c>
      <c r="L34" s="9">
        <v>256</v>
      </c>
      <c r="M34" s="13">
        <v>3.51</v>
      </c>
      <c r="N34" s="9">
        <v>48</v>
      </c>
      <c r="O34" s="13">
        <v>0.79999999999999993</v>
      </c>
      <c r="P34" s="9">
        <v>59</v>
      </c>
      <c r="Q34" s="13">
        <v>0.88</v>
      </c>
      <c r="R34" s="9">
        <v>57</v>
      </c>
      <c r="S34" s="13">
        <v>0.76</v>
      </c>
      <c r="W34" s="151"/>
      <c r="X34" s="151"/>
    </row>
    <row r="35" spans="1:25" s="22" customFormat="1" ht="15.75" x14ac:dyDescent="0.25">
      <c r="A35" s="66" t="s">
        <v>342</v>
      </c>
      <c r="B35" s="9">
        <v>3308</v>
      </c>
      <c r="C35" s="13">
        <v>28.06</v>
      </c>
      <c r="D35" s="9">
        <v>3592</v>
      </c>
      <c r="E35" s="13">
        <v>27.22</v>
      </c>
      <c r="F35" s="9">
        <v>4902</v>
      </c>
      <c r="G35" s="13">
        <v>33.19</v>
      </c>
      <c r="H35" s="9">
        <v>2205</v>
      </c>
      <c r="I35" s="13">
        <v>37.86</v>
      </c>
      <c r="J35" s="9">
        <v>2258</v>
      </c>
      <c r="K35" s="13">
        <v>34.83</v>
      </c>
      <c r="L35" s="9">
        <v>3010</v>
      </c>
      <c r="M35" s="13">
        <v>41.25</v>
      </c>
      <c r="N35" s="9">
        <v>1103</v>
      </c>
      <c r="O35" s="13">
        <v>18.489999999999998</v>
      </c>
      <c r="P35" s="9">
        <v>1334</v>
      </c>
      <c r="Q35" s="13">
        <v>19.86</v>
      </c>
      <c r="R35" s="9">
        <v>1892</v>
      </c>
      <c r="S35" s="13">
        <v>25.319999999999997</v>
      </c>
      <c r="W35" s="151"/>
      <c r="X35" s="151"/>
      <c r="Y35" s="151"/>
    </row>
    <row r="36" spans="1:25" s="22" customFormat="1" ht="15.75" x14ac:dyDescent="0.25">
      <c r="A36" s="64" t="s">
        <v>350</v>
      </c>
      <c r="B36" s="9">
        <v>554</v>
      </c>
      <c r="C36" s="13">
        <v>4.6999999999999993</v>
      </c>
      <c r="D36" s="9">
        <v>683</v>
      </c>
      <c r="E36" s="13">
        <v>5.17</v>
      </c>
      <c r="F36" s="9">
        <v>738</v>
      </c>
      <c r="G36" s="13">
        <v>5</v>
      </c>
      <c r="H36" s="9">
        <v>381</v>
      </c>
      <c r="I36" s="13">
        <v>6.54</v>
      </c>
      <c r="J36" s="9">
        <v>456</v>
      </c>
      <c r="K36" s="13">
        <v>7.03</v>
      </c>
      <c r="L36" s="9">
        <v>512</v>
      </c>
      <c r="M36" s="13">
        <v>7.02</v>
      </c>
      <c r="N36" s="9">
        <v>173</v>
      </c>
      <c r="O36" s="13">
        <v>2.9</v>
      </c>
      <c r="P36" s="9">
        <v>227</v>
      </c>
      <c r="Q36" s="13">
        <v>3.3800000000000003</v>
      </c>
      <c r="R36" s="9">
        <v>226</v>
      </c>
      <c r="S36" s="13">
        <v>3.02</v>
      </c>
      <c r="W36" s="151"/>
      <c r="X36" s="151"/>
      <c r="Y36" s="151"/>
    </row>
    <row r="37" spans="1:25" s="22" customFormat="1" ht="15.75" x14ac:dyDescent="0.25">
      <c r="A37" s="64" t="s">
        <v>357</v>
      </c>
      <c r="B37" s="9">
        <v>1242</v>
      </c>
      <c r="C37" s="13">
        <v>10.53</v>
      </c>
      <c r="D37" s="9">
        <v>2286</v>
      </c>
      <c r="E37" s="13">
        <v>17.32</v>
      </c>
      <c r="F37" s="9">
        <v>4076</v>
      </c>
      <c r="G37" s="13">
        <v>27.599999999999998</v>
      </c>
      <c r="H37" s="9">
        <v>870</v>
      </c>
      <c r="I37" s="13">
        <v>14.94</v>
      </c>
      <c r="J37" s="9">
        <v>1738</v>
      </c>
      <c r="K37" s="13">
        <v>26.810000000000002</v>
      </c>
      <c r="L37" s="9">
        <v>3291</v>
      </c>
      <c r="M37" s="13">
        <v>45.1</v>
      </c>
      <c r="N37" s="9">
        <v>372</v>
      </c>
      <c r="O37" s="13">
        <v>6.2299999999999995</v>
      </c>
      <c r="P37" s="9">
        <v>548</v>
      </c>
      <c r="Q37" s="13">
        <v>8.16</v>
      </c>
      <c r="R37" s="9">
        <v>785</v>
      </c>
      <c r="S37" s="13">
        <v>10.51</v>
      </c>
    </row>
    <row r="38" spans="1:25" s="22" customFormat="1" ht="15.75" x14ac:dyDescent="0.25">
      <c r="A38" s="37" t="s">
        <v>39</v>
      </c>
      <c r="B38" s="9">
        <v>6880</v>
      </c>
      <c r="C38" s="13">
        <v>58.35</v>
      </c>
      <c r="D38" s="9">
        <v>18349</v>
      </c>
      <c r="E38" s="13">
        <v>139.02000000000001</v>
      </c>
      <c r="F38" s="9">
        <v>27998</v>
      </c>
      <c r="G38" s="13">
        <v>189.59</v>
      </c>
      <c r="H38" s="9">
        <v>1498</v>
      </c>
      <c r="I38" s="13">
        <v>25.720000000000002</v>
      </c>
      <c r="J38" s="9">
        <v>3618</v>
      </c>
      <c r="K38" s="13">
        <v>55.809999999999995</v>
      </c>
      <c r="L38" s="9">
        <v>6753</v>
      </c>
      <c r="M38" s="13">
        <v>92.55</v>
      </c>
      <c r="N38" s="9">
        <v>5382</v>
      </c>
      <c r="O38" s="13">
        <v>90.2</v>
      </c>
      <c r="P38" s="9">
        <v>14731</v>
      </c>
      <c r="Q38" s="13">
        <v>219.35999999999999</v>
      </c>
      <c r="R38" s="9">
        <v>21245</v>
      </c>
      <c r="S38" s="13">
        <v>284.35000000000002</v>
      </c>
    </row>
    <row r="39" spans="1:25" s="22" customFormat="1" ht="15.75" x14ac:dyDescent="0.25">
      <c r="A39" s="64" t="s">
        <v>374</v>
      </c>
      <c r="B39" s="9" t="s">
        <v>759</v>
      </c>
      <c r="C39" s="13">
        <f>0.13*(20/15)</f>
        <v>0.17333333333333334</v>
      </c>
      <c r="D39" s="9" t="s">
        <v>684</v>
      </c>
      <c r="E39" s="13">
        <f>0.08* (20/10)</f>
        <v>0.16</v>
      </c>
      <c r="F39" s="9">
        <v>32</v>
      </c>
      <c r="G39" s="13">
        <v>0.22</v>
      </c>
      <c r="H39" s="9" t="s">
        <v>79</v>
      </c>
      <c r="I39" s="9" t="s">
        <v>79</v>
      </c>
      <c r="J39" s="14">
        <v>0</v>
      </c>
      <c r="K39" s="15" t="s">
        <v>895</v>
      </c>
      <c r="L39" s="9">
        <v>12</v>
      </c>
      <c r="M39" s="13">
        <v>0.16</v>
      </c>
      <c r="N39" s="9">
        <v>10</v>
      </c>
      <c r="O39" s="13">
        <v>0.17</v>
      </c>
      <c r="P39" s="9">
        <v>10</v>
      </c>
      <c r="Q39" s="13">
        <v>0.15</v>
      </c>
      <c r="R39" s="9">
        <v>20</v>
      </c>
      <c r="S39" s="13">
        <v>0.27</v>
      </c>
      <c r="W39" s="151"/>
      <c r="X39" s="151"/>
    </row>
    <row r="40" spans="1:25" s="22" customFormat="1" ht="15.75" x14ac:dyDescent="0.25">
      <c r="A40" s="64" t="s">
        <v>381</v>
      </c>
      <c r="B40" s="9">
        <v>682</v>
      </c>
      <c r="C40" s="13">
        <v>5.78</v>
      </c>
      <c r="D40" s="9">
        <v>816</v>
      </c>
      <c r="E40" s="13">
        <v>6.18</v>
      </c>
      <c r="F40" s="9">
        <v>885</v>
      </c>
      <c r="G40" s="13">
        <v>5.99</v>
      </c>
      <c r="H40" s="9">
        <v>162</v>
      </c>
      <c r="I40" s="13">
        <v>2.7800000000000002</v>
      </c>
      <c r="J40" s="9">
        <v>189</v>
      </c>
      <c r="K40" s="13">
        <v>2.9200000000000004</v>
      </c>
      <c r="L40" s="9">
        <v>235</v>
      </c>
      <c r="M40" s="13">
        <v>3.2199999999999998</v>
      </c>
      <c r="N40" s="9">
        <v>520</v>
      </c>
      <c r="O40" s="13">
        <v>8.7200000000000006</v>
      </c>
      <c r="P40" s="9">
        <v>627</v>
      </c>
      <c r="Q40" s="13">
        <v>9.34</v>
      </c>
      <c r="R40" s="9">
        <v>650</v>
      </c>
      <c r="S40" s="13">
        <v>8.6999999999999993</v>
      </c>
      <c r="W40" s="151"/>
      <c r="X40" s="151"/>
      <c r="Y40" s="151"/>
    </row>
    <row r="41" spans="1:25" s="22" customFormat="1" ht="15.75" x14ac:dyDescent="0.25">
      <c r="A41" s="64" t="s">
        <v>387</v>
      </c>
      <c r="B41" s="9">
        <v>149</v>
      </c>
      <c r="C41" s="13">
        <v>1.26</v>
      </c>
      <c r="D41" s="9">
        <v>231</v>
      </c>
      <c r="E41" s="13">
        <v>1.7499999999999998</v>
      </c>
      <c r="F41" s="9">
        <v>288</v>
      </c>
      <c r="G41" s="13">
        <v>1.95</v>
      </c>
      <c r="H41" s="9">
        <v>55</v>
      </c>
      <c r="I41" s="13">
        <v>0.94</v>
      </c>
      <c r="J41" s="9">
        <v>88</v>
      </c>
      <c r="K41" s="13">
        <v>1.36</v>
      </c>
      <c r="L41" s="9">
        <v>117</v>
      </c>
      <c r="M41" s="13">
        <v>1.5999999999999999</v>
      </c>
      <c r="N41" s="9">
        <v>94</v>
      </c>
      <c r="O41" s="13">
        <v>1.58</v>
      </c>
      <c r="P41" s="9">
        <v>143</v>
      </c>
      <c r="Q41" s="13">
        <v>2.13</v>
      </c>
      <c r="R41" s="9">
        <v>171</v>
      </c>
      <c r="S41" s="13">
        <v>2.29</v>
      </c>
    </row>
    <row r="42" spans="1:25" s="22" customFormat="1" ht="15.75" x14ac:dyDescent="0.25">
      <c r="A42" s="64" t="s">
        <v>391</v>
      </c>
      <c r="B42" s="9">
        <v>5497</v>
      </c>
      <c r="C42" s="13">
        <v>46.62</v>
      </c>
      <c r="D42" s="9">
        <v>16169</v>
      </c>
      <c r="E42" s="13">
        <v>122.51</v>
      </c>
      <c r="F42" s="9">
        <v>26419</v>
      </c>
      <c r="G42" s="13">
        <v>178.9</v>
      </c>
      <c r="H42" s="9">
        <v>1163</v>
      </c>
      <c r="I42" s="13">
        <v>19.97</v>
      </c>
      <c r="J42" s="9">
        <v>3123</v>
      </c>
      <c r="K42" s="13">
        <v>48.17</v>
      </c>
      <c r="L42" s="9">
        <v>6274</v>
      </c>
      <c r="M42" s="13">
        <v>85.990000000000009</v>
      </c>
      <c r="N42" s="9">
        <v>4334</v>
      </c>
      <c r="O42" s="13">
        <v>72.64</v>
      </c>
      <c r="P42" s="9">
        <v>13046</v>
      </c>
      <c r="Q42" s="13">
        <v>194.26999999999998</v>
      </c>
      <c r="R42" s="9">
        <v>20145</v>
      </c>
      <c r="S42" s="13">
        <v>269.63</v>
      </c>
    </row>
    <row r="43" spans="1:25" s="22" customFormat="1" ht="15.75" x14ac:dyDescent="0.25">
      <c r="A43" s="37" t="s">
        <v>2141</v>
      </c>
      <c r="B43" s="9">
        <v>6452</v>
      </c>
      <c r="C43" s="13">
        <v>54.72</v>
      </c>
      <c r="D43" s="9">
        <v>10452</v>
      </c>
      <c r="E43" s="13">
        <v>79.19</v>
      </c>
      <c r="F43" s="9">
        <v>13187</v>
      </c>
      <c r="G43" s="13">
        <v>89.3</v>
      </c>
      <c r="H43" s="9">
        <v>3655</v>
      </c>
      <c r="I43" s="13">
        <v>62.76</v>
      </c>
      <c r="J43" s="9">
        <v>6046</v>
      </c>
      <c r="K43" s="13">
        <v>93.26</v>
      </c>
      <c r="L43" s="9">
        <v>7776</v>
      </c>
      <c r="M43" s="13">
        <v>106.57</v>
      </c>
      <c r="N43" s="9">
        <v>2797</v>
      </c>
      <c r="O43" s="13">
        <v>46.88</v>
      </c>
      <c r="P43" s="9">
        <v>4406</v>
      </c>
      <c r="Q43" s="13">
        <v>65.61</v>
      </c>
      <c r="R43" s="9">
        <v>5411</v>
      </c>
      <c r="S43" s="13">
        <v>72.42</v>
      </c>
      <c r="W43" s="151"/>
      <c r="X43" s="151"/>
      <c r="Y43" s="151"/>
    </row>
    <row r="44" spans="1:25" s="22" customFormat="1" ht="15.75" x14ac:dyDescent="0.25">
      <c r="A44" s="69" t="s">
        <v>2142</v>
      </c>
      <c r="B44" s="9">
        <v>940</v>
      </c>
      <c r="C44" s="13">
        <v>7.97</v>
      </c>
      <c r="D44" s="9">
        <v>1250</v>
      </c>
      <c r="E44" s="13">
        <v>9.4700000000000006</v>
      </c>
      <c r="F44" s="9">
        <v>1568</v>
      </c>
      <c r="G44" s="13">
        <v>10.620000000000001</v>
      </c>
      <c r="H44" s="9">
        <v>531</v>
      </c>
      <c r="I44" s="13">
        <v>9.1199999999999992</v>
      </c>
      <c r="J44" s="9">
        <v>715</v>
      </c>
      <c r="K44" s="13">
        <v>11.03</v>
      </c>
      <c r="L44" s="9">
        <v>901</v>
      </c>
      <c r="M44" s="13">
        <v>12.35</v>
      </c>
      <c r="N44" s="9">
        <v>409</v>
      </c>
      <c r="O44" s="13">
        <v>6.85</v>
      </c>
      <c r="P44" s="9">
        <v>535</v>
      </c>
      <c r="Q44" s="13">
        <v>7.97</v>
      </c>
      <c r="R44" s="9">
        <v>667</v>
      </c>
      <c r="S44" s="13">
        <v>8.93</v>
      </c>
      <c r="W44" s="151"/>
      <c r="X44" s="151"/>
      <c r="Y44" s="151"/>
    </row>
    <row r="45" spans="1:25" s="22" customFormat="1" ht="15.75" x14ac:dyDescent="0.25">
      <c r="A45" s="69" t="s">
        <v>2143</v>
      </c>
      <c r="B45" s="9">
        <v>46</v>
      </c>
      <c r="C45" s="13">
        <v>0.39</v>
      </c>
      <c r="D45" s="9">
        <v>65</v>
      </c>
      <c r="E45" s="13">
        <v>0.49</v>
      </c>
      <c r="F45" s="9">
        <v>90</v>
      </c>
      <c r="G45" s="13">
        <v>0.61</v>
      </c>
      <c r="H45" s="9">
        <v>24</v>
      </c>
      <c r="I45" s="13">
        <v>0.41</v>
      </c>
      <c r="J45" s="9">
        <v>36</v>
      </c>
      <c r="K45" s="13">
        <v>0.55999999999999994</v>
      </c>
      <c r="L45" s="9">
        <v>41</v>
      </c>
      <c r="M45" s="13">
        <v>0.55999999999999994</v>
      </c>
      <c r="N45" s="9">
        <v>22</v>
      </c>
      <c r="O45" s="13">
        <v>0.37</v>
      </c>
      <c r="P45" s="9">
        <v>29</v>
      </c>
      <c r="Q45" s="13">
        <v>0.43000000000000005</v>
      </c>
      <c r="R45" s="9">
        <v>49</v>
      </c>
      <c r="S45" s="13">
        <v>0.66</v>
      </c>
      <c r="W45" s="151"/>
      <c r="X45" s="151"/>
      <c r="Y45" s="151"/>
    </row>
    <row r="46" spans="1:25" s="22" customFormat="1" ht="15.75" x14ac:dyDescent="0.25">
      <c r="A46" s="69" t="s">
        <v>2144</v>
      </c>
      <c r="B46" s="9">
        <v>785</v>
      </c>
      <c r="C46" s="13">
        <v>6.660000000000001</v>
      </c>
      <c r="D46" s="9">
        <v>1195</v>
      </c>
      <c r="E46" s="13">
        <v>9.0500000000000007</v>
      </c>
      <c r="F46" s="9">
        <v>1776</v>
      </c>
      <c r="G46" s="13">
        <v>12.03</v>
      </c>
      <c r="H46" s="9">
        <v>377</v>
      </c>
      <c r="I46" s="13">
        <v>6.47</v>
      </c>
      <c r="J46" s="9">
        <v>608</v>
      </c>
      <c r="K46" s="13">
        <v>9.3800000000000008</v>
      </c>
      <c r="L46" s="9">
        <v>940</v>
      </c>
      <c r="M46" s="13">
        <v>12.879999999999999</v>
      </c>
      <c r="N46" s="9">
        <v>408</v>
      </c>
      <c r="O46" s="13">
        <v>6.84</v>
      </c>
      <c r="P46" s="9">
        <v>587</v>
      </c>
      <c r="Q46" s="13">
        <v>8.74</v>
      </c>
      <c r="R46" s="9">
        <v>836</v>
      </c>
      <c r="S46" s="13">
        <v>11.19</v>
      </c>
      <c r="W46" s="151"/>
    </row>
    <row r="47" spans="1:25" s="22" customFormat="1" ht="15.75" x14ac:dyDescent="0.25">
      <c r="A47" s="69" t="s">
        <v>2145</v>
      </c>
      <c r="B47" s="9">
        <v>3193</v>
      </c>
      <c r="C47" s="13">
        <v>27.080000000000002</v>
      </c>
      <c r="D47" s="9">
        <v>5665</v>
      </c>
      <c r="E47" s="13">
        <v>42.92</v>
      </c>
      <c r="F47" s="9">
        <v>6671</v>
      </c>
      <c r="G47" s="13">
        <v>45.169999999999995</v>
      </c>
      <c r="H47" s="9">
        <v>1834</v>
      </c>
      <c r="I47" s="13">
        <v>31.490000000000002</v>
      </c>
      <c r="J47" s="9">
        <v>3375</v>
      </c>
      <c r="K47" s="13">
        <v>52.059999999999995</v>
      </c>
      <c r="L47" s="9">
        <v>4091</v>
      </c>
      <c r="M47" s="13">
        <v>56.07</v>
      </c>
      <c r="N47" s="9">
        <v>1359</v>
      </c>
      <c r="O47" s="13">
        <v>22.78</v>
      </c>
      <c r="P47" s="9">
        <v>2290</v>
      </c>
      <c r="Q47" s="13">
        <v>34.1</v>
      </c>
      <c r="R47" s="9">
        <v>2580</v>
      </c>
      <c r="S47" s="13">
        <v>34.53</v>
      </c>
      <c r="W47" s="151"/>
      <c r="X47" s="151"/>
      <c r="Y47" s="151"/>
    </row>
    <row r="48" spans="1:25" s="22" customFormat="1" ht="15.75" x14ac:dyDescent="0.25">
      <c r="A48" s="69" t="s">
        <v>2146</v>
      </c>
      <c r="B48" s="9">
        <v>740</v>
      </c>
      <c r="C48" s="13">
        <v>6.2799999999999994</v>
      </c>
      <c r="D48" s="9">
        <v>1225</v>
      </c>
      <c r="E48" s="13">
        <v>9.2800000000000011</v>
      </c>
      <c r="F48" s="9">
        <v>1878</v>
      </c>
      <c r="G48" s="13">
        <v>12.72</v>
      </c>
      <c r="H48" s="9">
        <v>447</v>
      </c>
      <c r="I48" s="13">
        <v>7.68</v>
      </c>
      <c r="J48" s="9">
        <v>655</v>
      </c>
      <c r="K48" s="13">
        <v>10.1</v>
      </c>
      <c r="L48" s="9">
        <v>1071</v>
      </c>
      <c r="M48" s="13">
        <v>14.68</v>
      </c>
      <c r="N48" s="9">
        <v>293</v>
      </c>
      <c r="O48" s="13">
        <v>4.91</v>
      </c>
      <c r="P48" s="9">
        <v>570</v>
      </c>
      <c r="Q48" s="13">
        <v>8.49</v>
      </c>
      <c r="R48" s="9">
        <v>807</v>
      </c>
      <c r="S48" s="13">
        <v>10.799999999999999</v>
      </c>
      <c r="W48" s="151"/>
    </row>
    <row r="49" spans="1:25" s="22" customFormat="1" ht="15.75" x14ac:dyDescent="0.25">
      <c r="A49" s="37" t="s">
        <v>444</v>
      </c>
      <c r="B49" s="9">
        <v>12524</v>
      </c>
      <c r="C49" s="13">
        <v>106.21999999999998</v>
      </c>
      <c r="D49" s="9">
        <v>18672</v>
      </c>
      <c r="E49" s="13">
        <v>141.47</v>
      </c>
      <c r="F49" s="9">
        <v>28036</v>
      </c>
      <c r="G49" s="13">
        <v>189.85</v>
      </c>
      <c r="H49" s="9">
        <v>6470</v>
      </c>
      <c r="I49" s="13">
        <v>111.08999999999999</v>
      </c>
      <c r="J49" s="9">
        <v>9815</v>
      </c>
      <c r="K49" s="13">
        <v>151.39000000000001</v>
      </c>
      <c r="L49" s="9">
        <v>15297</v>
      </c>
      <c r="M49" s="13">
        <v>209.64999999999998</v>
      </c>
      <c r="N49" s="9">
        <v>6054</v>
      </c>
      <c r="O49" s="13">
        <v>101.47000000000001</v>
      </c>
      <c r="P49" s="9">
        <v>8857</v>
      </c>
      <c r="Q49" s="13">
        <v>131.89000000000001</v>
      </c>
      <c r="R49" s="9">
        <v>12739</v>
      </c>
      <c r="S49" s="13">
        <v>170.51</v>
      </c>
    </row>
    <row r="50" spans="1:25" s="22" customFormat="1" ht="15.75" x14ac:dyDescent="0.25">
      <c r="A50" s="64" t="s">
        <v>454</v>
      </c>
      <c r="B50" s="9">
        <v>2700</v>
      </c>
      <c r="C50" s="13">
        <v>22.900000000000002</v>
      </c>
      <c r="D50" s="9">
        <v>2937</v>
      </c>
      <c r="E50" s="13">
        <v>22.25</v>
      </c>
      <c r="F50" s="9">
        <v>3403</v>
      </c>
      <c r="G50" s="13">
        <v>23.04</v>
      </c>
      <c r="H50" s="9">
        <v>1457</v>
      </c>
      <c r="I50" s="13">
        <v>25.02</v>
      </c>
      <c r="J50" s="9">
        <v>1552</v>
      </c>
      <c r="K50" s="13">
        <v>23.939999999999998</v>
      </c>
      <c r="L50" s="9">
        <v>1839</v>
      </c>
      <c r="M50" s="13">
        <v>25.2</v>
      </c>
      <c r="N50" s="9">
        <v>1243</v>
      </c>
      <c r="O50" s="13">
        <v>20.83</v>
      </c>
      <c r="P50" s="9">
        <v>1385</v>
      </c>
      <c r="Q50" s="13">
        <v>20.62</v>
      </c>
      <c r="R50" s="9">
        <v>1564</v>
      </c>
      <c r="S50" s="13">
        <v>20.93</v>
      </c>
      <c r="W50" s="151"/>
    </row>
    <row r="51" spans="1:25" s="22" customFormat="1" ht="15.75" x14ac:dyDescent="0.25">
      <c r="A51" s="64" t="s">
        <v>461</v>
      </c>
      <c r="B51" s="9">
        <v>9825</v>
      </c>
      <c r="C51" s="13">
        <v>83.33</v>
      </c>
      <c r="D51" s="9">
        <v>15743</v>
      </c>
      <c r="E51" s="13">
        <v>119.27999999999999</v>
      </c>
      <c r="F51" s="9">
        <v>24679</v>
      </c>
      <c r="G51" s="13">
        <v>167.12</v>
      </c>
      <c r="H51" s="9">
        <v>5014</v>
      </c>
      <c r="I51" s="13">
        <v>86.089999999999989</v>
      </c>
      <c r="J51" s="9">
        <v>8265</v>
      </c>
      <c r="K51" s="13">
        <v>127.48</v>
      </c>
      <c r="L51" s="9">
        <v>13487</v>
      </c>
      <c r="M51" s="13">
        <v>184.85000000000002</v>
      </c>
      <c r="N51" s="9">
        <v>4811</v>
      </c>
      <c r="O51" s="13">
        <v>80.63000000000001</v>
      </c>
      <c r="P51" s="9">
        <v>7478</v>
      </c>
      <c r="Q51" s="13">
        <v>111.36</v>
      </c>
      <c r="R51" s="9">
        <v>11192</v>
      </c>
      <c r="S51" s="13">
        <v>149.80000000000001</v>
      </c>
      <c r="W51" s="151"/>
      <c r="X51" s="151"/>
      <c r="Y51" s="151"/>
    </row>
    <row r="52" spans="1:25" s="22" customFormat="1" ht="15.75" x14ac:dyDescent="0.25">
      <c r="A52" s="70" t="s">
        <v>471</v>
      </c>
      <c r="B52" s="9">
        <v>925</v>
      </c>
      <c r="C52" s="13">
        <v>7.85</v>
      </c>
      <c r="D52" s="9">
        <v>3221</v>
      </c>
      <c r="E52" s="13">
        <v>24.4</v>
      </c>
      <c r="F52" s="9">
        <v>12326</v>
      </c>
      <c r="G52" s="13">
        <v>83.47</v>
      </c>
      <c r="H52" s="9">
        <v>491</v>
      </c>
      <c r="I52" s="13">
        <v>8.43</v>
      </c>
      <c r="J52" s="9">
        <v>1700</v>
      </c>
      <c r="K52" s="13">
        <v>26.22</v>
      </c>
      <c r="L52" s="9">
        <v>6736</v>
      </c>
      <c r="M52" s="13">
        <v>92.32</v>
      </c>
      <c r="N52" s="9">
        <v>434</v>
      </c>
      <c r="O52" s="13">
        <v>7.2700000000000005</v>
      </c>
      <c r="P52" s="9">
        <v>1521</v>
      </c>
      <c r="Q52" s="13">
        <v>22.65</v>
      </c>
      <c r="R52" s="9">
        <v>5590</v>
      </c>
      <c r="S52" s="13">
        <v>74.819999999999993</v>
      </c>
      <c r="W52" s="151"/>
      <c r="X52" s="151"/>
      <c r="Y52" s="151"/>
    </row>
    <row r="53" spans="1:25" s="22" customFormat="1" ht="15.75" x14ac:dyDescent="0.25">
      <c r="A53" s="70" t="s">
        <v>481</v>
      </c>
      <c r="B53" s="9">
        <v>8900</v>
      </c>
      <c r="C53" s="13">
        <v>75.489999999999995</v>
      </c>
      <c r="D53" s="9">
        <v>12525</v>
      </c>
      <c r="E53" s="13">
        <v>94.899999999999991</v>
      </c>
      <c r="F53" s="9">
        <v>12362</v>
      </c>
      <c r="G53" s="13">
        <v>83.710000000000008</v>
      </c>
      <c r="H53" s="9">
        <v>4523</v>
      </c>
      <c r="I53" s="13">
        <v>77.66</v>
      </c>
      <c r="J53" s="9">
        <v>6568</v>
      </c>
      <c r="K53" s="13">
        <v>101.31</v>
      </c>
      <c r="L53" s="9">
        <v>6758</v>
      </c>
      <c r="M53" s="13">
        <v>92.61999999999999</v>
      </c>
      <c r="N53" s="9">
        <v>4377</v>
      </c>
      <c r="O53" s="13">
        <v>73.36</v>
      </c>
      <c r="P53" s="9">
        <v>5957</v>
      </c>
      <c r="Q53" s="13">
        <v>88.710000000000008</v>
      </c>
      <c r="R53" s="9">
        <v>5604</v>
      </c>
      <c r="S53" s="13">
        <v>75.009999999999991</v>
      </c>
      <c r="W53" s="151"/>
      <c r="X53" s="151"/>
      <c r="Y53" s="151"/>
    </row>
    <row r="54" spans="1:25" s="22" customFormat="1" ht="15.75" x14ac:dyDescent="0.25">
      <c r="A54" s="37" t="s">
        <v>31</v>
      </c>
      <c r="B54" s="9">
        <v>2345</v>
      </c>
      <c r="C54" s="13">
        <v>19.89</v>
      </c>
      <c r="D54" s="9">
        <v>3590</v>
      </c>
      <c r="E54" s="13">
        <v>27.2</v>
      </c>
      <c r="F54" s="9">
        <v>6653</v>
      </c>
      <c r="G54" s="13">
        <v>45.05</v>
      </c>
      <c r="H54" s="9">
        <v>1195</v>
      </c>
      <c r="I54" s="13">
        <v>20.52</v>
      </c>
      <c r="J54" s="9">
        <v>1974</v>
      </c>
      <c r="K54" s="13">
        <v>30.449999999999996</v>
      </c>
      <c r="L54" s="9">
        <v>3621</v>
      </c>
      <c r="M54" s="13">
        <v>49.629999999999995</v>
      </c>
      <c r="N54" s="9">
        <v>1150</v>
      </c>
      <c r="O54" s="13">
        <v>19.27</v>
      </c>
      <c r="P54" s="9">
        <v>1616</v>
      </c>
      <c r="Q54" s="13">
        <v>24.06</v>
      </c>
      <c r="R54" s="9">
        <v>3032</v>
      </c>
      <c r="S54" s="13">
        <v>40.58</v>
      </c>
      <c r="W54" s="151"/>
      <c r="X54" s="151"/>
      <c r="Y54" s="151"/>
    </row>
    <row r="55" spans="1:25" s="22" customFormat="1" ht="15.75" x14ac:dyDescent="0.25">
      <c r="A55" s="37" t="s">
        <v>497</v>
      </c>
      <c r="B55" s="9">
        <v>11082</v>
      </c>
      <c r="C55" s="13">
        <v>93.990000000000009</v>
      </c>
      <c r="D55" s="9">
        <v>17199</v>
      </c>
      <c r="E55" s="13">
        <v>130.31</v>
      </c>
      <c r="F55" s="9">
        <v>25083</v>
      </c>
      <c r="G55" s="13">
        <v>169.85</v>
      </c>
      <c r="H55" s="9">
        <v>5498</v>
      </c>
      <c r="I55" s="13">
        <v>94.399999999999991</v>
      </c>
      <c r="J55" s="9">
        <v>8727</v>
      </c>
      <c r="K55" s="13">
        <v>134.61000000000001</v>
      </c>
      <c r="L55" s="9">
        <v>13261</v>
      </c>
      <c r="M55" s="13">
        <v>181.75</v>
      </c>
      <c r="N55" s="9">
        <v>5584</v>
      </c>
      <c r="O55" s="13">
        <v>93.59</v>
      </c>
      <c r="P55" s="9">
        <v>8472</v>
      </c>
      <c r="Q55" s="13">
        <v>126.16000000000001</v>
      </c>
      <c r="R55" s="9">
        <v>11822</v>
      </c>
      <c r="S55" s="13">
        <v>158.22999999999999</v>
      </c>
      <c r="W55" s="151"/>
      <c r="X55" s="151"/>
      <c r="Y55" s="151"/>
    </row>
    <row r="56" spans="1:25" s="22" customFormat="1" ht="15.75" x14ac:dyDescent="0.25">
      <c r="A56" s="66" t="s">
        <v>507</v>
      </c>
      <c r="B56" s="9">
        <v>628</v>
      </c>
      <c r="C56" s="13">
        <v>5.33</v>
      </c>
      <c r="D56" s="9">
        <v>763</v>
      </c>
      <c r="E56" s="13">
        <v>5.78</v>
      </c>
      <c r="F56" s="9">
        <v>1069</v>
      </c>
      <c r="G56" s="13">
        <v>7.24</v>
      </c>
      <c r="H56" s="9">
        <v>311</v>
      </c>
      <c r="I56" s="13">
        <v>5.34</v>
      </c>
      <c r="J56" s="9">
        <v>377</v>
      </c>
      <c r="K56" s="13">
        <v>5.82</v>
      </c>
      <c r="L56" s="9">
        <v>518</v>
      </c>
      <c r="M56" s="13">
        <v>7.1000000000000005</v>
      </c>
      <c r="N56" s="9">
        <v>317</v>
      </c>
      <c r="O56" s="13">
        <v>5.3100000000000005</v>
      </c>
      <c r="P56" s="9">
        <v>386</v>
      </c>
      <c r="Q56" s="13">
        <v>5.75</v>
      </c>
      <c r="R56" s="9">
        <v>551</v>
      </c>
      <c r="S56" s="13">
        <v>7.37</v>
      </c>
      <c r="W56" s="151"/>
      <c r="X56" s="151"/>
      <c r="Y56" s="151"/>
    </row>
    <row r="57" spans="1:25" s="22" customFormat="1" ht="15.75" x14ac:dyDescent="0.25">
      <c r="A57" s="64" t="s">
        <v>515</v>
      </c>
      <c r="B57" s="9">
        <v>42</v>
      </c>
      <c r="C57" s="13">
        <v>0.36</v>
      </c>
      <c r="D57" s="9">
        <v>85</v>
      </c>
      <c r="E57" s="13">
        <v>0.64</v>
      </c>
      <c r="F57" s="9">
        <v>195</v>
      </c>
      <c r="G57" s="13">
        <v>1.32</v>
      </c>
      <c r="H57" s="9">
        <v>6</v>
      </c>
      <c r="I57" s="13">
        <v>9.9999999999999992E-2</v>
      </c>
      <c r="J57" s="9">
        <v>18</v>
      </c>
      <c r="K57" s="13">
        <v>0.27999999999999997</v>
      </c>
      <c r="L57" s="9">
        <v>66</v>
      </c>
      <c r="M57" s="13">
        <v>0.9</v>
      </c>
      <c r="N57" s="9">
        <v>36</v>
      </c>
      <c r="O57" s="13">
        <v>0.6</v>
      </c>
      <c r="P57" s="9">
        <v>67</v>
      </c>
      <c r="Q57" s="13">
        <v>1</v>
      </c>
      <c r="R57" s="9">
        <v>129</v>
      </c>
      <c r="S57" s="13">
        <v>1.73</v>
      </c>
      <c r="W57" s="151"/>
      <c r="X57" s="151"/>
      <c r="Y57" s="151"/>
    </row>
    <row r="58" spans="1:25" s="22" customFormat="1" ht="15.75" x14ac:dyDescent="0.25">
      <c r="A58" s="64" t="s">
        <v>521</v>
      </c>
      <c r="B58" s="9">
        <v>586</v>
      </c>
      <c r="C58" s="13">
        <v>4.97</v>
      </c>
      <c r="D58" s="9">
        <v>678</v>
      </c>
      <c r="E58" s="13">
        <v>5.1400000000000006</v>
      </c>
      <c r="F58" s="9">
        <v>876</v>
      </c>
      <c r="G58" s="13">
        <v>5.93</v>
      </c>
      <c r="H58" s="9">
        <v>305</v>
      </c>
      <c r="I58" s="13">
        <v>5.24</v>
      </c>
      <c r="J58" s="9">
        <v>359</v>
      </c>
      <c r="K58" s="13">
        <v>5.54</v>
      </c>
      <c r="L58" s="9">
        <v>452</v>
      </c>
      <c r="M58" s="13">
        <v>6.19</v>
      </c>
      <c r="N58" s="9">
        <v>281</v>
      </c>
      <c r="O58" s="13">
        <v>4.71</v>
      </c>
      <c r="P58" s="9">
        <v>319</v>
      </c>
      <c r="Q58" s="13">
        <v>4.75</v>
      </c>
      <c r="R58" s="9">
        <v>424</v>
      </c>
      <c r="S58" s="13">
        <v>5.68</v>
      </c>
    </row>
    <row r="59" spans="1:25" s="22" customFormat="1" ht="15.75" x14ac:dyDescent="0.25">
      <c r="A59" s="68" t="s">
        <v>2147</v>
      </c>
      <c r="B59" s="9">
        <v>12985</v>
      </c>
      <c r="C59" s="13">
        <v>110.13</v>
      </c>
      <c r="D59" s="9">
        <v>16520</v>
      </c>
      <c r="E59" s="13">
        <v>125.16000000000001</v>
      </c>
      <c r="F59" s="9">
        <v>25401</v>
      </c>
      <c r="G59" s="13">
        <v>172</v>
      </c>
      <c r="H59" s="9">
        <v>7005</v>
      </c>
      <c r="I59" s="13">
        <v>120.28</v>
      </c>
      <c r="J59" s="9">
        <v>7849</v>
      </c>
      <c r="K59" s="13">
        <v>121.07000000000001</v>
      </c>
      <c r="L59" s="9">
        <v>10948</v>
      </c>
      <c r="M59" s="13">
        <v>150.05000000000001</v>
      </c>
      <c r="N59" s="9">
        <v>5980</v>
      </c>
      <c r="O59" s="13">
        <v>100.23</v>
      </c>
      <c r="P59" s="9">
        <v>8671</v>
      </c>
      <c r="Q59" s="13">
        <v>129.12</v>
      </c>
      <c r="R59" s="9">
        <v>14453</v>
      </c>
      <c r="S59" s="13">
        <v>193.45</v>
      </c>
    </row>
    <row r="60" spans="1:25" s="22" customFormat="1" ht="15.75" x14ac:dyDescent="0.25">
      <c r="A60" s="66" t="s">
        <v>537</v>
      </c>
      <c r="B60" s="9">
        <v>4868</v>
      </c>
      <c r="C60" s="13">
        <v>41.29</v>
      </c>
      <c r="D60" s="9">
        <v>6931</v>
      </c>
      <c r="E60" s="13">
        <v>52.510000000000005</v>
      </c>
      <c r="F60" s="9">
        <v>12278</v>
      </c>
      <c r="G60" s="13">
        <v>83.14</v>
      </c>
      <c r="H60" s="9">
        <v>2226</v>
      </c>
      <c r="I60" s="13">
        <v>38.22</v>
      </c>
      <c r="J60" s="9">
        <v>2743</v>
      </c>
      <c r="K60" s="13">
        <v>42.309999999999995</v>
      </c>
      <c r="L60" s="9">
        <v>4720</v>
      </c>
      <c r="M60" s="13">
        <v>64.69</v>
      </c>
      <c r="N60" s="9">
        <v>2642</v>
      </c>
      <c r="O60" s="13">
        <v>44.279999999999994</v>
      </c>
      <c r="P60" s="9">
        <v>4188</v>
      </c>
      <c r="Q60" s="13">
        <v>62.36</v>
      </c>
      <c r="R60" s="9">
        <v>7558</v>
      </c>
      <c r="S60" s="13">
        <v>101.16000000000001</v>
      </c>
    </row>
    <row r="61" spans="1:25" s="22" customFormat="1" ht="15.75" x14ac:dyDescent="0.25">
      <c r="A61" s="66" t="s">
        <v>546</v>
      </c>
      <c r="B61" s="9">
        <v>528</v>
      </c>
      <c r="C61" s="13">
        <v>4.4799999999999995</v>
      </c>
      <c r="D61" s="9">
        <v>404</v>
      </c>
      <c r="E61" s="13">
        <v>3.06</v>
      </c>
      <c r="F61" s="9">
        <v>346</v>
      </c>
      <c r="G61" s="13">
        <v>2.34</v>
      </c>
      <c r="H61" s="9">
        <v>279</v>
      </c>
      <c r="I61" s="13">
        <v>4.79</v>
      </c>
      <c r="J61" s="9">
        <v>209</v>
      </c>
      <c r="K61" s="13">
        <v>3.2199999999999998</v>
      </c>
      <c r="L61" s="9">
        <v>181</v>
      </c>
      <c r="M61" s="13">
        <v>2.48</v>
      </c>
      <c r="N61" s="9">
        <v>249</v>
      </c>
      <c r="O61" s="13">
        <v>4.17</v>
      </c>
      <c r="P61" s="9">
        <v>195</v>
      </c>
      <c r="Q61" s="13">
        <v>2.9</v>
      </c>
      <c r="R61" s="9">
        <v>165</v>
      </c>
      <c r="S61" s="13">
        <v>2.21</v>
      </c>
      <c r="W61" s="151"/>
      <c r="X61" s="151"/>
      <c r="Y61" s="151"/>
    </row>
    <row r="62" spans="1:25" s="22" customFormat="1" ht="15.75" x14ac:dyDescent="0.25">
      <c r="A62" s="64" t="s">
        <v>550</v>
      </c>
      <c r="B62" s="9">
        <v>1003</v>
      </c>
      <c r="C62" s="13">
        <v>8.51</v>
      </c>
      <c r="D62" s="9">
        <v>1107</v>
      </c>
      <c r="E62" s="13">
        <v>8.39</v>
      </c>
      <c r="F62" s="9">
        <v>1305</v>
      </c>
      <c r="G62" s="13">
        <v>8.84</v>
      </c>
      <c r="H62" s="9">
        <v>520</v>
      </c>
      <c r="I62" s="13">
        <v>8.93</v>
      </c>
      <c r="J62" s="9">
        <v>542</v>
      </c>
      <c r="K62" s="13">
        <v>8.36</v>
      </c>
      <c r="L62" s="9">
        <v>565</v>
      </c>
      <c r="M62" s="13">
        <v>7.7399999999999993</v>
      </c>
      <c r="N62" s="9">
        <v>483</v>
      </c>
      <c r="O62" s="13">
        <v>8.1</v>
      </c>
      <c r="P62" s="9">
        <v>565</v>
      </c>
      <c r="Q62" s="13">
        <v>8.41</v>
      </c>
      <c r="R62" s="9">
        <v>740</v>
      </c>
      <c r="S62" s="13">
        <v>9.8999999999999986</v>
      </c>
      <c r="W62" s="151"/>
      <c r="X62" s="151"/>
      <c r="Y62" s="151"/>
    </row>
    <row r="63" spans="1:25" s="22" customFormat="1" ht="15.75" x14ac:dyDescent="0.25">
      <c r="A63" s="64" t="s">
        <v>557</v>
      </c>
      <c r="B63" s="9">
        <v>3147</v>
      </c>
      <c r="C63" s="13">
        <v>26.689999999999998</v>
      </c>
      <c r="D63" s="9">
        <v>3271</v>
      </c>
      <c r="E63" s="13">
        <v>24.78</v>
      </c>
      <c r="F63" s="9">
        <v>4440</v>
      </c>
      <c r="G63" s="13">
        <v>30.07</v>
      </c>
      <c r="H63" s="9">
        <v>2125</v>
      </c>
      <c r="I63" s="13">
        <v>36.489999999999995</v>
      </c>
      <c r="J63" s="9">
        <v>2089</v>
      </c>
      <c r="K63" s="13">
        <v>32.220000000000006</v>
      </c>
      <c r="L63" s="9">
        <v>2620</v>
      </c>
      <c r="M63" s="13">
        <v>35.909999999999997</v>
      </c>
      <c r="N63" s="9">
        <v>1022</v>
      </c>
      <c r="O63" s="13">
        <v>17.13</v>
      </c>
      <c r="P63" s="9">
        <v>1182</v>
      </c>
      <c r="Q63" s="13">
        <v>17.599999999999998</v>
      </c>
      <c r="R63" s="9">
        <v>1820</v>
      </c>
      <c r="S63" s="13">
        <v>24.360000000000003</v>
      </c>
    </row>
    <row r="64" spans="1:25" s="22" customFormat="1" ht="15.75" x14ac:dyDescent="0.25">
      <c r="A64" s="37" t="s">
        <v>18</v>
      </c>
      <c r="B64" s="9">
        <v>9875</v>
      </c>
      <c r="C64" s="13">
        <v>83.75</v>
      </c>
      <c r="D64" s="9">
        <v>11063</v>
      </c>
      <c r="E64" s="13">
        <v>83.82</v>
      </c>
      <c r="F64" s="9">
        <v>11293</v>
      </c>
      <c r="G64" s="13">
        <v>76.47</v>
      </c>
      <c r="H64" s="9">
        <v>7415</v>
      </c>
      <c r="I64" s="13">
        <v>127.32</v>
      </c>
      <c r="J64" s="9">
        <v>8466</v>
      </c>
      <c r="K64" s="13">
        <v>130.57999999999998</v>
      </c>
      <c r="L64" s="9">
        <v>8902</v>
      </c>
      <c r="M64" s="13">
        <v>122.01</v>
      </c>
      <c r="N64" s="9">
        <v>2460</v>
      </c>
      <c r="O64" s="13">
        <v>41.23</v>
      </c>
      <c r="P64" s="9">
        <v>2597</v>
      </c>
      <c r="Q64" s="13">
        <v>38.67</v>
      </c>
      <c r="R64" s="9">
        <v>2391</v>
      </c>
      <c r="S64" s="13">
        <v>32</v>
      </c>
      <c r="W64" s="151"/>
      <c r="X64" s="151"/>
      <c r="Y64" s="151"/>
    </row>
    <row r="65" spans="1:25" s="22" customFormat="1" ht="15.75" x14ac:dyDescent="0.25">
      <c r="A65" s="37" t="s">
        <v>25</v>
      </c>
      <c r="B65" s="9">
        <v>6192</v>
      </c>
      <c r="C65" s="13">
        <v>52.519999999999996</v>
      </c>
      <c r="D65" s="9">
        <v>9882</v>
      </c>
      <c r="E65" s="13">
        <v>74.87</v>
      </c>
      <c r="F65" s="9">
        <v>15724</v>
      </c>
      <c r="G65" s="13">
        <v>106.48</v>
      </c>
      <c r="H65" s="9">
        <v>3659</v>
      </c>
      <c r="I65" s="13">
        <v>62.830000000000005</v>
      </c>
      <c r="J65" s="9">
        <v>5949</v>
      </c>
      <c r="K65" s="13">
        <v>91.759999999999991</v>
      </c>
      <c r="L65" s="9">
        <v>10179</v>
      </c>
      <c r="M65" s="13">
        <v>139.51</v>
      </c>
      <c r="N65" s="9">
        <v>2533</v>
      </c>
      <c r="O65" s="13">
        <v>42.45</v>
      </c>
      <c r="P65" s="9">
        <v>3933</v>
      </c>
      <c r="Q65" s="13">
        <v>58.57</v>
      </c>
      <c r="R65" s="9">
        <v>5545</v>
      </c>
      <c r="S65" s="13">
        <v>74.22</v>
      </c>
      <c r="W65" s="151"/>
      <c r="X65" s="151"/>
      <c r="Y65" s="151"/>
    </row>
    <row r="66" spans="1:25" s="22" customFormat="1" ht="15.75" x14ac:dyDescent="0.25">
      <c r="A66" s="43" t="s">
        <v>2206</v>
      </c>
      <c r="B66" s="143"/>
      <c r="C66" s="143"/>
      <c r="D66" s="143"/>
      <c r="E66" s="143"/>
      <c r="F66" s="143"/>
      <c r="G66" s="143"/>
      <c r="H66" s="143"/>
      <c r="I66" s="143"/>
      <c r="J66" s="143"/>
      <c r="K66" s="143"/>
      <c r="L66" s="143"/>
      <c r="M66" s="143"/>
      <c r="N66" s="143"/>
      <c r="O66" s="143"/>
      <c r="P66" s="143"/>
      <c r="Q66" s="143"/>
      <c r="R66" s="143"/>
      <c r="S66" s="143"/>
    </row>
    <row r="67" spans="1:25" s="22" customFormat="1" ht="15.75" x14ac:dyDescent="0.25">
      <c r="A67" s="43" t="s">
        <v>2207</v>
      </c>
      <c r="B67" s="143"/>
      <c r="C67" s="143"/>
      <c r="D67" s="143"/>
      <c r="E67" s="143"/>
      <c r="F67" s="143"/>
      <c r="G67" s="143"/>
      <c r="H67" s="143"/>
      <c r="I67" s="143"/>
      <c r="J67" s="143"/>
      <c r="K67" s="143"/>
      <c r="L67" s="143"/>
      <c r="M67" s="143"/>
      <c r="N67" s="143"/>
      <c r="O67" s="143"/>
      <c r="P67" s="143"/>
      <c r="Q67" s="143"/>
      <c r="R67" s="143"/>
      <c r="S67" s="143"/>
    </row>
    <row r="68" spans="1:25" s="22" customFormat="1" ht="15.75" x14ac:dyDescent="0.25">
      <c r="A68" s="44" t="s">
        <v>84</v>
      </c>
      <c r="B68" s="143"/>
      <c r="C68" s="143"/>
      <c r="D68" s="143"/>
      <c r="E68" s="143"/>
      <c r="F68" s="143"/>
      <c r="G68" s="143"/>
      <c r="H68" s="143"/>
      <c r="I68" s="143"/>
      <c r="J68" s="143"/>
      <c r="K68" s="143"/>
      <c r="L68" s="143"/>
      <c r="M68" s="143"/>
      <c r="N68" s="143"/>
      <c r="O68" s="143"/>
      <c r="P68" s="143"/>
      <c r="Q68" s="143"/>
      <c r="R68" s="143"/>
      <c r="S68" s="143"/>
    </row>
    <row r="69" spans="1:25" s="22" customFormat="1" ht="15.75" x14ac:dyDescent="0.25">
      <c r="A69" s="44" t="s">
        <v>2208</v>
      </c>
      <c r="B69" s="143"/>
      <c r="C69" s="143"/>
      <c r="D69" s="143"/>
      <c r="E69" s="143"/>
      <c r="F69" s="143"/>
      <c r="G69" s="143"/>
      <c r="H69" s="143"/>
      <c r="I69" s="143"/>
      <c r="J69" s="143"/>
      <c r="K69" s="143"/>
      <c r="L69" s="143"/>
      <c r="M69" s="143"/>
      <c r="N69" s="143"/>
      <c r="O69" s="143"/>
      <c r="P69" s="143"/>
      <c r="Q69" s="143"/>
      <c r="R69" s="143"/>
      <c r="S69" s="143"/>
    </row>
    <row r="70" spans="1:25" s="22" customFormat="1" ht="15.75" x14ac:dyDescent="0.25">
      <c r="A70" s="43" t="s">
        <v>64</v>
      </c>
      <c r="B70" s="143"/>
      <c r="C70" s="143"/>
      <c r="D70" s="143"/>
      <c r="E70" s="143"/>
      <c r="F70" s="143"/>
      <c r="G70" s="143"/>
      <c r="H70" s="143"/>
      <c r="I70" s="143"/>
      <c r="J70" s="143"/>
      <c r="K70" s="143"/>
      <c r="L70" s="143"/>
      <c r="M70" s="143"/>
      <c r="N70" s="143"/>
      <c r="O70" s="143"/>
      <c r="P70" s="143"/>
      <c r="Q70" s="143"/>
      <c r="R70" s="143"/>
      <c r="S70" s="143"/>
    </row>
    <row r="71" spans="1:25" s="22" customFormat="1" ht="15.75" x14ac:dyDescent="0.25">
      <c r="A71" s="153" t="s">
        <v>2209</v>
      </c>
      <c r="B71" s="143"/>
      <c r="C71" s="143"/>
      <c r="D71" s="143"/>
      <c r="E71" s="143"/>
      <c r="F71" s="143"/>
      <c r="G71" s="143"/>
      <c r="H71" s="143"/>
      <c r="I71" s="143"/>
      <c r="J71" s="143"/>
      <c r="K71" s="143"/>
      <c r="L71" s="143"/>
      <c r="M71" s="143"/>
      <c r="N71" s="143"/>
      <c r="O71" s="143"/>
      <c r="P71" s="143"/>
      <c r="Q71" s="143"/>
      <c r="R71" s="143"/>
      <c r="S71" s="143"/>
    </row>
    <row r="72" spans="1:25" s="22" customFormat="1" ht="15.75" x14ac:dyDescent="0.25">
      <c r="A72" s="153" t="s">
        <v>2210</v>
      </c>
      <c r="B72" s="143"/>
      <c r="C72" s="143"/>
      <c r="D72" s="143"/>
      <c r="E72" s="143"/>
      <c r="F72" s="143"/>
      <c r="G72" s="143"/>
      <c r="H72" s="143"/>
      <c r="I72" s="143"/>
      <c r="J72" s="143"/>
      <c r="K72" s="143"/>
      <c r="L72" s="143"/>
      <c r="M72" s="143"/>
      <c r="N72" s="143"/>
      <c r="O72" s="143"/>
      <c r="P72" s="143"/>
      <c r="Q72" s="143"/>
      <c r="R72" s="143"/>
      <c r="S72" s="143"/>
    </row>
    <row r="73" spans="1:25" s="22" customFormat="1" ht="15.75" x14ac:dyDescent="0.25">
      <c r="A73" s="153" t="s">
        <v>2211</v>
      </c>
      <c r="B73" s="143"/>
      <c r="C73" s="143"/>
      <c r="D73" s="143"/>
      <c r="E73" s="143"/>
      <c r="F73" s="143"/>
      <c r="G73" s="143"/>
      <c r="H73" s="143"/>
      <c r="I73" s="143"/>
      <c r="J73" s="143"/>
      <c r="K73" s="143"/>
      <c r="L73" s="143"/>
      <c r="M73" s="143"/>
      <c r="N73" s="143"/>
      <c r="O73" s="143"/>
      <c r="P73" s="143"/>
      <c r="Q73" s="143"/>
      <c r="R73" s="143"/>
      <c r="S73" s="143"/>
    </row>
    <row r="74" spans="1:25" s="22" customFormat="1" ht="15.75" x14ac:dyDescent="0.25">
      <c r="A74" s="153" t="s">
        <v>2212</v>
      </c>
      <c r="B74" s="143"/>
      <c r="C74" s="143"/>
      <c r="D74" s="143"/>
      <c r="E74" s="143"/>
      <c r="F74" s="143"/>
      <c r="G74" s="143"/>
      <c r="H74" s="143"/>
      <c r="I74" s="143"/>
      <c r="J74" s="143"/>
      <c r="K74" s="143"/>
      <c r="L74" s="143"/>
      <c r="M74" s="143"/>
      <c r="N74" s="143"/>
      <c r="O74" s="143"/>
      <c r="P74" s="143"/>
      <c r="Q74" s="143"/>
      <c r="R74" s="143"/>
      <c r="S74" s="143"/>
    </row>
    <row r="75" spans="1:25" ht="15.75" x14ac:dyDescent="0.25">
      <c r="A75" s="43" t="s">
        <v>68</v>
      </c>
    </row>
    <row r="76" spans="1:25" ht="15.75" x14ac:dyDescent="0.25">
      <c r="A76" s="43" t="s">
        <v>69</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0F2D-5CD1-4BD1-97D1-9D697BCF7B29}">
  <sheetPr codeName="Sheet25"/>
  <dimension ref="A1:F30"/>
  <sheetViews>
    <sheetView topLeftCell="A9" zoomScaleNormal="100" workbookViewId="0"/>
  </sheetViews>
  <sheetFormatPr defaultColWidth="9.28515625" defaultRowHeight="14.25" x14ac:dyDescent="0.2"/>
  <cols>
    <col min="1" max="1" width="24.140625" style="27" customWidth="1"/>
    <col min="2" max="3" width="15.5703125" style="27" customWidth="1"/>
    <col min="4" max="5" width="16.7109375" style="27" customWidth="1"/>
    <col min="6" max="6" width="60.28515625" style="27" customWidth="1"/>
    <col min="7" max="16384" width="9.28515625" style="27"/>
  </cols>
  <sheetData>
    <row r="1" spans="1:6" ht="15.75" x14ac:dyDescent="0.2">
      <c r="A1" s="89" t="s">
        <v>2461</v>
      </c>
    </row>
    <row r="2" spans="1:6" x14ac:dyDescent="0.2">
      <c r="A2" s="83"/>
    </row>
    <row r="3" spans="1:6" s="132" customFormat="1" ht="94.5" x14ac:dyDescent="0.25">
      <c r="A3" s="130" t="s">
        <v>5</v>
      </c>
      <c r="B3" s="131" t="s">
        <v>2213</v>
      </c>
      <c r="C3" s="131" t="s">
        <v>2214</v>
      </c>
      <c r="D3" s="131" t="s">
        <v>2215</v>
      </c>
      <c r="E3" s="131" t="s">
        <v>2216</v>
      </c>
    </row>
    <row r="4" spans="1:6" ht="15.75" x14ac:dyDescent="0.2">
      <c r="A4" s="133" t="s">
        <v>17</v>
      </c>
      <c r="B4" s="134">
        <v>1018</v>
      </c>
      <c r="C4" s="135">
        <v>1.4</v>
      </c>
      <c r="D4" s="136">
        <v>70547</v>
      </c>
      <c r="E4" s="135">
        <v>89.6</v>
      </c>
    </row>
    <row r="5" spans="1:6" ht="15.75" x14ac:dyDescent="0.2">
      <c r="A5" s="115" t="s">
        <v>18</v>
      </c>
      <c r="B5" s="137">
        <v>36</v>
      </c>
      <c r="C5" s="138">
        <v>0.9</v>
      </c>
      <c r="D5" s="139">
        <v>3769</v>
      </c>
      <c r="E5" s="138">
        <v>97.3</v>
      </c>
      <c r="F5" s="140"/>
    </row>
    <row r="6" spans="1:6" ht="15.75" x14ac:dyDescent="0.2">
      <c r="A6" s="115" t="s">
        <v>19</v>
      </c>
      <c r="B6" s="137">
        <v>32</v>
      </c>
      <c r="C6" s="138">
        <v>2.7</v>
      </c>
      <c r="D6" s="139">
        <v>985</v>
      </c>
      <c r="E6" s="138">
        <v>82</v>
      </c>
      <c r="F6" s="140"/>
    </row>
    <row r="7" spans="1:6" ht="15.75" x14ac:dyDescent="0.2">
      <c r="A7" s="115" t="s">
        <v>2217</v>
      </c>
      <c r="B7" s="141">
        <v>64</v>
      </c>
      <c r="C7" s="142">
        <v>0.6</v>
      </c>
      <c r="D7" s="139">
        <v>10485</v>
      </c>
      <c r="E7" s="138">
        <v>98.1</v>
      </c>
      <c r="F7" s="140"/>
    </row>
    <row r="8" spans="1:6" ht="15.75" x14ac:dyDescent="0.2">
      <c r="A8" s="115" t="s">
        <v>21</v>
      </c>
      <c r="B8" s="141" t="s">
        <v>79</v>
      </c>
      <c r="C8" s="142" t="s">
        <v>79</v>
      </c>
      <c r="D8" s="139">
        <v>591</v>
      </c>
      <c r="E8" s="138">
        <v>97.8</v>
      </c>
      <c r="F8" s="140"/>
    </row>
    <row r="9" spans="1:6" ht="15.75" x14ac:dyDescent="0.2">
      <c r="A9" s="115" t="s">
        <v>22</v>
      </c>
      <c r="B9" s="141">
        <v>163</v>
      </c>
      <c r="C9" s="142">
        <v>2</v>
      </c>
      <c r="D9" s="139">
        <v>7397</v>
      </c>
      <c r="E9" s="138">
        <v>92.4</v>
      </c>
      <c r="F9" s="140"/>
    </row>
    <row r="10" spans="1:6" ht="15.75" x14ac:dyDescent="0.2">
      <c r="A10" s="115" t="s">
        <v>23</v>
      </c>
      <c r="B10" s="141">
        <v>17</v>
      </c>
      <c r="C10" s="142">
        <v>1.8</v>
      </c>
      <c r="D10" s="139">
        <v>864</v>
      </c>
      <c r="E10" s="138">
        <v>92.4</v>
      </c>
      <c r="F10" s="140"/>
    </row>
    <row r="11" spans="1:6" ht="15.75" x14ac:dyDescent="0.2">
      <c r="A11" s="115" t="s">
        <v>24</v>
      </c>
      <c r="B11" s="141" t="s">
        <v>79</v>
      </c>
      <c r="C11" s="142" t="s">
        <v>79</v>
      </c>
      <c r="D11" s="139">
        <v>406</v>
      </c>
      <c r="E11" s="138">
        <v>92.5</v>
      </c>
      <c r="F11" s="140"/>
    </row>
    <row r="12" spans="1:6" ht="15.75" x14ac:dyDescent="0.2">
      <c r="A12" s="115" t="s">
        <v>25</v>
      </c>
      <c r="B12" s="141">
        <v>42</v>
      </c>
      <c r="C12" s="142">
        <v>1.8</v>
      </c>
      <c r="D12" s="139">
        <v>2164</v>
      </c>
      <c r="E12" s="138">
        <v>90.7</v>
      </c>
      <c r="F12" s="140"/>
    </row>
    <row r="13" spans="1:6" ht="15.75" x14ac:dyDescent="0.2">
      <c r="A13" s="115" t="s">
        <v>26</v>
      </c>
      <c r="B13" s="141" t="s">
        <v>79</v>
      </c>
      <c r="C13" s="142" t="s">
        <v>79</v>
      </c>
      <c r="D13" s="139">
        <v>374</v>
      </c>
      <c r="E13" s="138">
        <v>94.9</v>
      </c>
      <c r="F13" s="140"/>
    </row>
    <row r="14" spans="1:6" ht="15.75" x14ac:dyDescent="0.2">
      <c r="A14" s="115" t="s">
        <v>27</v>
      </c>
      <c r="B14" s="141">
        <v>19</v>
      </c>
      <c r="C14" s="142">
        <v>0.8</v>
      </c>
      <c r="D14" s="139">
        <v>1929</v>
      </c>
      <c r="E14" s="138">
        <v>82.6</v>
      </c>
      <c r="F14" s="140"/>
    </row>
    <row r="15" spans="1:6" ht="15.75" x14ac:dyDescent="0.2">
      <c r="A15" s="115" t="s">
        <v>28</v>
      </c>
      <c r="B15" s="141">
        <v>45</v>
      </c>
      <c r="C15" s="142">
        <v>3.3</v>
      </c>
      <c r="D15" s="139">
        <v>776</v>
      </c>
      <c r="E15" s="138">
        <v>57.7</v>
      </c>
      <c r="F15" s="140"/>
    </row>
    <row r="16" spans="1:6" ht="15.75" x14ac:dyDescent="0.2">
      <c r="A16" s="115" t="s">
        <v>29</v>
      </c>
      <c r="B16" s="141">
        <v>278</v>
      </c>
      <c r="C16" s="142">
        <v>2.8</v>
      </c>
      <c r="D16" s="139">
        <v>8238</v>
      </c>
      <c r="E16" s="138">
        <v>82</v>
      </c>
      <c r="F16" s="140"/>
    </row>
    <row r="17" spans="1:6" ht="15.75" x14ac:dyDescent="0.2">
      <c r="A17" s="115" t="s">
        <v>2218</v>
      </c>
      <c r="B17" s="141">
        <v>8</v>
      </c>
      <c r="C17" s="142">
        <v>0.2</v>
      </c>
      <c r="D17" s="139">
        <v>3346</v>
      </c>
      <c r="E17" s="138">
        <v>97.1</v>
      </c>
      <c r="F17" s="140"/>
    </row>
    <row r="18" spans="1:6" ht="15.75" x14ac:dyDescent="0.2">
      <c r="A18" s="115" t="s">
        <v>31</v>
      </c>
      <c r="B18" s="141">
        <v>16</v>
      </c>
      <c r="C18" s="142">
        <v>1.2</v>
      </c>
      <c r="D18" s="139">
        <v>868</v>
      </c>
      <c r="E18" s="138">
        <v>64</v>
      </c>
      <c r="F18" s="140"/>
    </row>
    <row r="19" spans="1:6" ht="15.75" x14ac:dyDescent="0.2">
      <c r="A19" s="115" t="s">
        <v>32</v>
      </c>
      <c r="B19" s="141">
        <v>32</v>
      </c>
      <c r="C19" s="142">
        <v>0.8</v>
      </c>
      <c r="D19" s="139">
        <v>3342</v>
      </c>
      <c r="E19" s="138">
        <v>83.1</v>
      </c>
      <c r="F19" s="140"/>
    </row>
    <row r="20" spans="1:6" ht="15.75" x14ac:dyDescent="0.2">
      <c r="A20" s="115" t="s">
        <v>33</v>
      </c>
      <c r="B20" s="141">
        <v>27</v>
      </c>
      <c r="C20" s="142">
        <v>1.4</v>
      </c>
      <c r="D20" s="139">
        <v>1784</v>
      </c>
      <c r="E20" s="138">
        <v>93.2</v>
      </c>
      <c r="F20" s="140"/>
    </row>
    <row r="21" spans="1:6" ht="15.75" x14ac:dyDescent="0.2">
      <c r="A21" s="115" t="s">
        <v>34</v>
      </c>
      <c r="B21" s="141">
        <v>18</v>
      </c>
      <c r="C21" s="142">
        <v>1.4</v>
      </c>
      <c r="D21" s="139">
        <v>1137</v>
      </c>
      <c r="E21" s="138">
        <v>89.1</v>
      </c>
      <c r="F21" s="140"/>
    </row>
    <row r="22" spans="1:6" ht="15.75" x14ac:dyDescent="0.2">
      <c r="A22" s="115" t="s">
        <v>35</v>
      </c>
      <c r="B22" s="141">
        <v>107</v>
      </c>
      <c r="C22" s="142">
        <v>4.5999999999999996</v>
      </c>
      <c r="D22" s="139">
        <v>1701</v>
      </c>
      <c r="E22" s="138">
        <v>72.5</v>
      </c>
      <c r="F22" s="140"/>
    </row>
    <row r="23" spans="1:6" ht="15.75" x14ac:dyDescent="0.2">
      <c r="A23" s="115" t="s">
        <v>36</v>
      </c>
      <c r="B23" s="141">
        <v>54</v>
      </c>
      <c r="C23" s="142">
        <v>0.7</v>
      </c>
      <c r="D23" s="139">
        <v>7098</v>
      </c>
      <c r="E23" s="138">
        <v>94.4</v>
      </c>
      <c r="F23" s="140"/>
    </row>
    <row r="24" spans="1:6" ht="15.75" x14ac:dyDescent="0.2">
      <c r="A24" s="115" t="s">
        <v>37</v>
      </c>
      <c r="B24" s="141">
        <v>26</v>
      </c>
      <c r="C24" s="142">
        <v>1.7</v>
      </c>
      <c r="D24" s="139">
        <v>1445</v>
      </c>
      <c r="E24" s="138">
        <v>92.9</v>
      </c>
      <c r="F24" s="140"/>
    </row>
    <row r="25" spans="1:6" ht="15.75" x14ac:dyDescent="0.2">
      <c r="A25" s="115" t="s">
        <v>38</v>
      </c>
      <c r="B25" s="141" t="s">
        <v>79</v>
      </c>
      <c r="C25" s="142" t="s">
        <v>79</v>
      </c>
      <c r="D25" s="139">
        <v>434</v>
      </c>
      <c r="E25" s="138">
        <v>96</v>
      </c>
      <c r="F25" s="140"/>
    </row>
    <row r="26" spans="1:6" ht="15.75" x14ac:dyDescent="0.2">
      <c r="A26" s="115" t="s">
        <v>39</v>
      </c>
      <c r="B26" s="141">
        <v>8</v>
      </c>
      <c r="C26" s="142">
        <v>0.3</v>
      </c>
      <c r="D26" s="139">
        <v>2380</v>
      </c>
      <c r="E26" s="138">
        <v>98.9</v>
      </c>
      <c r="F26" s="140"/>
    </row>
    <row r="27" spans="1:6" ht="15.75" x14ac:dyDescent="0.2">
      <c r="A27" s="115" t="s">
        <v>40</v>
      </c>
      <c r="B27" s="137">
        <v>16</v>
      </c>
      <c r="C27" s="138">
        <v>0.5</v>
      </c>
      <c r="D27" s="139">
        <v>2852</v>
      </c>
      <c r="E27" s="138">
        <v>97.4</v>
      </c>
      <c r="F27" s="140"/>
    </row>
    <row r="28" spans="1:6" ht="15.75" x14ac:dyDescent="0.2">
      <c r="A28" s="84" t="s">
        <v>2219</v>
      </c>
    </row>
    <row r="29" spans="1:6" ht="15.75" x14ac:dyDescent="0.2">
      <c r="A29" s="84" t="s">
        <v>2220</v>
      </c>
    </row>
    <row r="30" spans="1:6" ht="15.75" x14ac:dyDescent="0.2">
      <c r="A30" s="84" t="s">
        <v>2221</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3BA8-9DD8-43F9-9050-9A8065F19F83}">
  <sheetPr codeName="Sheet26"/>
  <dimension ref="A1:B46"/>
  <sheetViews>
    <sheetView topLeftCell="A11" workbookViewId="0"/>
  </sheetViews>
  <sheetFormatPr defaultColWidth="9.140625" defaultRowHeight="14.25" x14ac:dyDescent="0.2"/>
  <cols>
    <col min="1" max="1" width="26.7109375" style="27" customWidth="1"/>
    <col min="2" max="2" width="23" style="27" customWidth="1"/>
    <col min="3" max="16384" width="9.140625" style="27"/>
  </cols>
  <sheetData>
    <row r="1" spans="1:2" s="28" customFormat="1" ht="15.75" x14ac:dyDescent="0.25">
      <c r="A1" s="122" t="s">
        <v>2437</v>
      </c>
    </row>
    <row r="3" spans="1:2" ht="14.25" customHeight="1" x14ac:dyDescent="0.2">
      <c r="A3" s="363" t="s">
        <v>5</v>
      </c>
      <c r="B3" s="364" t="s">
        <v>2222</v>
      </c>
    </row>
    <row r="4" spans="1:2" ht="18.600000000000001" customHeight="1" x14ac:dyDescent="0.25">
      <c r="A4" s="123" t="s">
        <v>17</v>
      </c>
      <c r="B4" s="124">
        <v>2.7201446229999999</v>
      </c>
    </row>
    <row r="5" spans="1:2" ht="15.75" x14ac:dyDescent="0.25">
      <c r="A5" s="82" t="s">
        <v>18</v>
      </c>
      <c r="B5" s="125">
        <v>4.79947707</v>
      </c>
    </row>
    <row r="6" spans="1:2" ht="15.75" x14ac:dyDescent="0.25">
      <c r="A6" s="82" t="s">
        <v>19</v>
      </c>
      <c r="B6" s="125">
        <v>1.3458855460000001</v>
      </c>
    </row>
    <row r="7" spans="1:2" ht="15.75" x14ac:dyDescent="0.25">
      <c r="A7" s="82" t="s">
        <v>2217</v>
      </c>
      <c r="B7" s="125">
        <v>5.9144594540000002</v>
      </c>
    </row>
    <row r="8" spans="1:2" ht="15.75" x14ac:dyDescent="0.25">
      <c r="A8" s="82" t="s">
        <v>21</v>
      </c>
      <c r="B8" s="125">
        <v>4.241232975</v>
      </c>
    </row>
    <row r="9" spans="1:2" ht="15.75" x14ac:dyDescent="0.25">
      <c r="A9" s="82" t="s">
        <v>22</v>
      </c>
      <c r="B9" s="125">
        <v>2.6502206450000001</v>
      </c>
    </row>
    <row r="10" spans="1:2" ht="15.75" x14ac:dyDescent="0.25">
      <c r="A10" s="82" t="s">
        <v>23</v>
      </c>
      <c r="B10" s="125">
        <v>1.106543703</v>
      </c>
    </row>
    <row r="11" spans="1:2" ht="15.75" x14ac:dyDescent="0.25">
      <c r="A11" s="82" t="s">
        <v>24</v>
      </c>
      <c r="B11" s="125">
        <v>10.546440090000001</v>
      </c>
    </row>
    <row r="12" spans="1:2" ht="15.75" x14ac:dyDescent="0.25">
      <c r="A12" s="82" t="s">
        <v>25</v>
      </c>
      <c r="B12" s="125">
        <v>4.1905441239999996</v>
      </c>
    </row>
    <row r="13" spans="1:2" ht="15.75" x14ac:dyDescent="0.25">
      <c r="A13" s="82" t="s">
        <v>26</v>
      </c>
      <c r="B13" s="125">
        <v>2.5631724469999999</v>
      </c>
    </row>
    <row r="14" spans="1:2" ht="15.75" x14ac:dyDescent="0.25">
      <c r="A14" s="82" t="s">
        <v>27</v>
      </c>
      <c r="B14" s="125">
        <v>2.1741034539999999</v>
      </c>
    </row>
    <row r="15" spans="1:2" ht="15.75" x14ac:dyDescent="0.25">
      <c r="A15" s="82" t="s">
        <v>28</v>
      </c>
      <c r="B15" s="125">
        <v>1.0324568649999999</v>
      </c>
    </row>
    <row r="16" spans="1:2" ht="15.75" x14ac:dyDescent="0.25">
      <c r="A16" s="82" t="s">
        <v>29</v>
      </c>
      <c r="B16" s="125">
        <v>1.5111151949999999</v>
      </c>
    </row>
    <row r="17" spans="1:2" ht="15.75" x14ac:dyDescent="0.25">
      <c r="A17" s="82" t="s">
        <v>2218</v>
      </c>
      <c r="B17" s="125">
        <v>6.8209909939999998</v>
      </c>
    </row>
    <row r="18" spans="1:2" ht="15.75" x14ac:dyDescent="0.25">
      <c r="A18" s="82" t="s">
        <v>31</v>
      </c>
      <c r="B18" s="125">
        <v>2.4913231379999998</v>
      </c>
    </row>
    <row r="19" spans="1:2" ht="15.75" x14ac:dyDescent="0.25">
      <c r="A19" s="82" t="s">
        <v>32</v>
      </c>
      <c r="B19" s="125">
        <v>3.6189306060000002</v>
      </c>
    </row>
    <row r="20" spans="1:2" ht="15.75" x14ac:dyDescent="0.25">
      <c r="A20" s="82" t="s">
        <v>33</v>
      </c>
      <c r="B20" s="125">
        <v>3.5010502739999998</v>
      </c>
    </row>
    <row r="21" spans="1:2" ht="15.75" x14ac:dyDescent="0.25">
      <c r="A21" s="82" t="s">
        <v>34</v>
      </c>
      <c r="B21" s="125">
        <v>1.9801969829999999</v>
      </c>
    </row>
    <row r="22" spans="1:2" ht="15.75" x14ac:dyDescent="0.25">
      <c r="A22" s="82" t="s">
        <v>35</v>
      </c>
      <c r="B22" s="125">
        <v>1.1934373220000001</v>
      </c>
    </row>
    <row r="23" spans="1:2" ht="15.75" x14ac:dyDescent="0.25">
      <c r="A23" s="82" t="s">
        <v>36</v>
      </c>
      <c r="B23" s="125">
        <v>4.043491371</v>
      </c>
    </row>
    <row r="24" spans="1:2" ht="15.75" x14ac:dyDescent="0.25">
      <c r="A24" s="82" t="s">
        <v>37</v>
      </c>
      <c r="B24" s="125">
        <v>2.0028562669999999</v>
      </c>
    </row>
    <row r="25" spans="1:2" ht="15.75" x14ac:dyDescent="0.25">
      <c r="A25" s="82" t="s">
        <v>38</v>
      </c>
      <c r="B25" s="125">
        <v>17.696833430000002</v>
      </c>
    </row>
    <row r="26" spans="1:2" ht="15.75" x14ac:dyDescent="0.25">
      <c r="A26" s="82" t="s">
        <v>39</v>
      </c>
      <c r="B26" s="125">
        <v>33.267849669999997</v>
      </c>
    </row>
    <row r="27" spans="1:2" ht="15.75" x14ac:dyDescent="0.25">
      <c r="A27" s="82" t="s">
        <v>40</v>
      </c>
      <c r="B27" s="125">
        <v>5.5499121929999999</v>
      </c>
    </row>
    <row r="28" spans="1:2" ht="15.75" x14ac:dyDescent="0.2">
      <c r="A28" s="84" t="s">
        <v>2223</v>
      </c>
    </row>
    <row r="29" spans="1:2" ht="15.75" x14ac:dyDescent="0.2">
      <c r="A29" s="84" t="s">
        <v>1142</v>
      </c>
    </row>
    <row r="30" spans="1:2" ht="15.75" x14ac:dyDescent="0.2">
      <c r="A30" s="85" t="s">
        <v>2224</v>
      </c>
    </row>
    <row r="31" spans="1:2" ht="15.75" x14ac:dyDescent="0.2">
      <c r="A31" s="84" t="s">
        <v>2225</v>
      </c>
    </row>
    <row r="32" spans="1:2" ht="15.75" x14ac:dyDescent="0.2">
      <c r="A32" s="84" t="s">
        <v>2226</v>
      </c>
    </row>
    <row r="40" spans="1:2" ht="14.25" customHeight="1" x14ac:dyDescent="0.2"/>
    <row r="41" spans="1:2" ht="14.25" customHeight="1" x14ac:dyDescent="0.2">
      <c r="A41" s="126"/>
      <c r="B41" s="378"/>
    </row>
    <row r="42" spans="1:2" x14ac:dyDescent="0.2">
      <c r="A42" s="126"/>
      <c r="B42" s="378"/>
    </row>
    <row r="43" spans="1:2" x14ac:dyDescent="0.2">
      <c r="A43" s="127"/>
      <c r="B43" s="378"/>
    </row>
    <row r="44" spans="1:2" x14ac:dyDescent="0.2">
      <c r="A44" s="128"/>
    </row>
    <row r="45" spans="1:2" x14ac:dyDescent="0.2">
      <c r="A45" s="128"/>
      <c r="B45" s="128"/>
    </row>
    <row r="46" spans="1:2" ht="15" x14ac:dyDescent="0.25">
      <c r="A46" s="128"/>
      <c r="B46" s="129"/>
    </row>
  </sheetData>
  <mergeCells count="1">
    <mergeCell ref="B41:B43"/>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A639-694F-49CD-AF3B-8B40AA0F88E3}">
  <sheetPr codeName="Sheet27"/>
  <dimension ref="A1:C22"/>
  <sheetViews>
    <sheetView workbookViewId="0"/>
  </sheetViews>
  <sheetFormatPr defaultColWidth="9.28515625" defaultRowHeight="14.25" x14ac:dyDescent="0.2"/>
  <cols>
    <col min="1" max="1" width="68.140625" style="29" customWidth="1"/>
    <col min="2" max="2" width="15.85546875" style="29" customWidth="1"/>
    <col min="3" max="3" width="18.85546875" style="29" customWidth="1"/>
    <col min="4" max="4" width="15.5703125" style="29" customWidth="1"/>
    <col min="5" max="5" width="15" style="29" customWidth="1"/>
    <col min="6" max="6" width="14.42578125" style="29" customWidth="1"/>
    <col min="7" max="16384" width="9.28515625" style="29"/>
  </cols>
  <sheetData>
    <row r="1" spans="1:3" ht="15.75" x14ac:dyDescent="0.25">
      <c r="A1" s="113" t="s">
        <v>2227</v>
      </c>
    </row>
    <row r="3" spans="1:3" ht="15.75" x14ac:dyDescent="0.25">
      <c r="A3" s="114" t="s">
        <v>2228</v>
      </c>
      <c r="B3" s="114" t="s">
        <v>2229</v>
      </c>
    </row>
    <row r="4" spans="1:3" ht="15" customHeight="1" x14ac:dyDescent="0.25">
      <c r="A4" s="115" t="s">
        <v>2230</v>
      </c>
      <c r="B4" s="116">
        <v>15.5</v>
      </c>
    </row>
    <row r="5" spans="1:3" ht="15" customHeight="1" x14ac:dyDescent="0.25">
      <c r="A5" s="115" t="s">
        <v>2231</v>
      </c>
      <c r="B5" s="117">
        <v>2.0199999999999999E-2</v>
      </c>
    </row>
    <row r="6" spans="1:3" ht="15" customHeight="1" x14ac:dyDescent="0.25">
      <c r="A6" s="115" t="s">
        <v>2232</v>
      </c>
      <c r="B6" s="117">
        <v>6.9699999999999998E-2</v>
      </c>
    </row>
    <row r="7" spans="1:3" ht="15" customHeight="1" x14ac:dyDescent="0.25">
      <c r="A7" s="115" t="s">
        <v>2233</v>
      </c>
      <c r="B7" s="117" t="s">
        <v>2234</v>
      </c>
    </row>
    <row r="8" spans="1:3" ht="15.75" x14ac:dyDescent="0.25">
      <c r="A8" s="88" t="s">
        <v>2235</v>
      </c>
      <c r="B8" s="117">
        <v>0.91300000000000003</v>
      </c>
      <c r="C8" s="118"/>
    </row>
    <row r="9" spans="1:3" ht="15" customHeight="1" x14ac:dyDescent="0.25">
      <c r="A9" s="115" t="s">
        <v>2236</v>
      </c>
      <c r="B9" s="117">
        <v>0.89</v>
      </c>
    </row>
    <row r="10" spans="1:3" ht="15" customHeight="1" x14ac:dyDescent="0.25">
      <c r="A10" s="115" t="s">
        <v>2237</v>
      </c>
      <c r="B10" s="12">
        <v>0</v>
      </c>
    </row>
    <row r="11" spans="1:3" ht="15" customHeight="1" x14ac:dyDescent="0.25">
      <c r="A11" s="115" t="s">
        <v>2238</v>
      </c>
      <c r="B11" s="12">
        <v>0</v>
      </c>
      <c r="C11" s="119"/>
    </row>
    <row r="12" spans="1:3" ht="15" customHeight="1" x14ac:dyDescent="0.25">
      <c r="A12" s="115" t="s">
        <v>2239</v>
      </c>
      <c r="B12" s="12">
        <v>2.1100000000000001E-2</v>
      </c>
    </row>
    <row r="13" spans="1:3" ht="15" customHeight="1" x14ac:dyDescent="0.25">
      <c r="A13" s="120" t="s">
        <v>2240</v>
      </c>
      <c r="B13" s="121">
        <v>1E-4</v>
      </c>
    </row>
    <row r="14" spans="1:3" ht="15" customHeight="1" x14ac:dyDescent="0.25">
      <c r="A14" s="120" t="s">
        <v>2241</v>
      </c>
      <c r="B14" s="117">
        <v>0</v>
      </c>
    </row>
    <row r="15" spans="1:3" ht="15.75" x14ac:dyDescent="0.2">
      <c r="A15" s="43" t="s">
        <v>83</v>
      </c>
    </row>
    <row r="16" spans="1:3" ht="15.75" x14ac:dyDescent="0.2">
      <c r="A16" s="44" t="s">
        <v>2242</v>
      </c>
    </row>
    <row r="17" spans="1:3" ht="15.75" x14ac:dyDescent="0.2">
      <c r="A17" s="44" t="s">
        <v>2243</v>
      </c>
      <c r="C17" s="30"/>
    </row>
    <row r="18" spans="1:3" ht="15.75" x14ac:dyDescent="0.2">
      <c r="A18" s="43" t="s">
        <v>64</v>
      </c>
    </row>
    <row r="19" spans="1:3" ht="15.75" x14ac:dyDescent="0.2">
      <c r="A19" s="45" t="s">
        <v>2244</v>
      </c>
    </row>
    <row r="20" spans="1:3" ht="15.75" x14ac:dyDescent="0.2">
      <c r="A20" s="45" t="s">
        <v>2245</v>
      </c>
    </row>
    <row r="21" spans="1:3" ht="15.75" x14ac:dyDescent="0.2">
      <c r="A21" s="43" t="s">
        <v>2246</v>
      </c>
    </row>
    <row r="22" spans="1:3" ht="15.75" x14ac:dyDescent="0.2">
      <c r="A22" s="43" t="s">
        <v>69</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E018-819B-46E2-B3CC-093A7F59AA5E}">
  <sheetPr codeName="Sheet28"/>
  <dimension ref="A1:B24"/>
  <sheetViews>
    <sheetView zoomScaleNormal="100" workbookViewId="0"/>
  </sheetViews>
  <sheetFormatPr defaultColWidth="10.28515625" defaultRowHeight="14.25" x14ac:dyDescent="0.2"/>
  <cols>
    <col min="1" max="1" width="19" style="27" customWidth="1"/>
    <col min="2" max="2" width="24.140625" style="27" customWidth="1"/>
    <col min="3" max="16384" width="10.28515625" style="27"/>
  </cols>
  <sheetData>
    <row r="1" spans="1:2" ht="15.75" x14ac:dyDescent="0.2">
      <c r="A1" s="89" t="s">
        <v>2247</v>
      </c>
    </row>
    <row r="2" spans="1:2" ht="15" x14ac:dyDescent="0.2">
      <c r="A2" s="72"/>
    </row>
    <row r="3" spans="1:2" ht="15.75" x14ac:dyDescent="0.2">
      <c r="A3" s="73" t="s">
        <v>2248</v>
      </c>
      <c r="B3" s="73" t="s">
        <v>2249</v>
      </c>
    </row>
    <row r="4" spans="1:2" ht="15" customHeight="1" x14ac:dyDescent="0.2">
      <c r="A4" s="111" t="s">
        <v>2250</v>
      </c>
      <c r="B4" s="112">
        <v>1899064</v>
      </c>
    </row>
    <row r="5" spans="1:2" ht="15" customHeight="1" x14ac:dyDescent="0.2">
      <c r="A5" s="111" t="s">
        <v>2251</v>
      </c>
      <c r="B5" s="112">
        <v>1810433</v>
      </c>
    </row>
    <row r="6" spans="1:2" ht="15" customHeight="1" x14ac:dyDescent="0.2">
      <c r="A6" s="111" t="s">
        <v>2252</v>
      </c>
      <c r="B6" s="112">
        <v>1918164</v>
      </c>
    </row>
    <row r="7" spans="1:2" ht="15" customHeight="1" x14ac:dyDescent="0.2">
      <c r="A7" s="111" t="s">
        <v>2253</v>
      </c>
      <c r="B7" s="112">
        <v>2238952</v>
      </c>
    </row>
    <row r="8" spans="1:2" ht="15" customHeight="1" x14ac:dyDescent="0.2">
      <c r="A8" s="111" t="s">
        <v>2254</v>
      </c>
      <c r="B8" s="112">
        <v>2354354</v>
      </c>
    </row>
    <row r="9" spans="1:2" ht="15" customHeight="1" x14ac:dyDescent="0.2">
      <c r="A9" s="111" t="s">
        <v>2255</v>
      </c>
      <c r="B9" s="112">
        <v>2369841</v>
      </c>
    </row>
    <row r="10" spans="1:2" ht="15" customHeight="1" x14ac:dyDescent="0.2">
      <c r="A10" s="111" t="s">
        <v>2256</v>
      </c>
      <c r="B10" s="112">
        <v>2327955</v>
      </c>
    </row>
    <row r="11" spans="1:2" ht="15" customHeight="1" x14ac:dyDescent="0.2">
      <c r="A11" s="111" t="s">
        <v>2257</v>
      </c>
      <c r="B11" s="112">
        <v>2273087</v>
      </c>
    </row>
    <row r="12" spans="1:2" ht="15" customHeight="1" x14ac:dyDescent="0.2">
      <c r="A12" s="111" t="s">
        <v>2258</v>
      </c>
      <c r="B12" s="112">
        <v>2385918</v>
      </c>
    </row>
    <row r="13" spans="1:2" ht="15" customHeight="1" x14ac:dyDescent="0.2">
      <c r="A13" s="111" t="s">
        <v>2259</v>
      </c>
      <c r="B13" s="112">
        <v>2719909</v>
      </c>
    </row>
    <row r="14" spans="1:2" ht="15" customHeight="1" x14ac:dyDescent="0.2">
      <c r="A14" s="111" t="s">
        <v>2260</v>
      </c>
      <c r="B14" s="112">
        <v>2691260</v>
      </c>
    </row>
    <row r="15" spans="1:2" ht="15" customHeight="1" x14ac:dyDescent="0.2">
      <c r="A15" s="111" t="s">
        <v>2261</v>
      </c>
      <c r="B15" s="112">
        <v>2353090</v>
      </c>
    </row>
    <row r="16" spans="1:2" ht="15" customHeight="1" x14ac:dyDescent="0.2">
      <c r="A16" s="111" t="s">
        <v>2262</v>
      </c>
      <c r="B16" s="112">
        <v>2050443</v>
      </c>
    </row>
    <row r="17" spans="1:2" ht="15" customHeight="1" x14ac:dyDescent="0.2">
      <c r="A17" s="111" t="s">
        <v>2263</v>
      </c>
      <c r="B17" s="112">
        <v>1532940</v>
      </c>
    </row>
    <row r="18" spans="1:2" ht="15" customHeight="1" x14ac:dyDescent="0.2">
      <c r="A18" s="111" t="s">
        <v>2264</v>
      </c>
      <c r="B18" s="112">
        <v>1153822</v>
      </c>
    </row>
    <row r="19" spans="1:2" ht="15" customHeight="1" x14ac:dyDescent="0.2">
      <c r="A19" s="111" t="s">
        <v>2265</v>
      </c>
      <c r="B19" s="112">
        <v>919338</v>
      </c>
    </row>
    <row r="20" spans="1:2" ht="15" customHeight="1" x14ac:dyDescent="0.2">
      <c r="A20" s="111" t="s">
        <v>2266</v>
      </c>
      <c r="B20" s="112">
        <v>701140</v>
      </c>
    </row>
    <row r="21" spans="1:2" ht="15" customHeight="1" x14ac:dyDescent="0.2">
      <c r="A21" s="111" t="s">
        <v>2267</v>
      </c>
      <c r="B21" s="112">
        <v>643070</v>
      </c>
    </row>
    <row r="22" spans="1:2" ht="15.75" x14ac:dyDescent="0.2">
      <c r="A22" s="84" t="s">
        <v>1142</v>
      </c>
    </row>
    <row r="23" spans="1:2" ht="15.75" x14ac:dyDescent="0.2">
      <c r="A23" s="85" t="s">
        <v>2268</v>
      </c>
    </row>
    <row r="24" spans="1:2" ht="15.75" x14ac:dyDescent="0.2">
      <c r="A24" s="84" t="s">
        <v>2269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BF6B-DEF1-4771-886A-880DA4B7B92E}">
  <sheetPr codeName="Sheet29"/>
  <dimension ref="A1:B71"/>
  <sheetViews>
    <sheetView topLeftCell="A58" zoomScaleNormal="100" workbookViewId="0"/>
  </sheetViews>
  <sheetFormatPr defaultColWidth="10.28515625" defaultRowHeight="14.25" x14ac:dyDescent="0.2"/>
  <cols>
    <col min="1" max="1" width="57.28515625" style="27" bestFit="1" customWidth="1"/>
    <col min="2" max="2" width="59" style="83" customWidth="1"/>
    <col min="3" max="16384" width="10.28515625" style="27"/>
  </cols>
  <sheetData>
    <row r="1" spans="1:2" ht="15.75" x14ac:dyDescent="0.2">
      <c r="A1" s="89" t="s">
        <v>2270</v>
      </c>
    </row>
    <row r="3" spans="1:2" ht="15.75" x14ac:dyDescent="0.2">
      <c r="A3" s="90" t="s">
        <v>2271</v>
      </c>
      <c r="B3" s="102" t="s">
        <v>2272</v>
      </c>
    </row>
    <row r="4" spans="1:2" ht="15.75" x14ac:dyDescent="0.2">
      <c r="A4" s="88" t="s">
        <v>2273</v>
      </c>
      <c r="B4" s="103" t="s">
        <v>2274</v>
      </c>
    </row>
    <row r="5" spans="1:2" ht="15.75" x14ac:dyDescent="0.2">
      <c r="A5" s="104" t="s">
        <v>2275</v>
      </c>
      <c r="B5" s="103" t="s">
        <v>2276</v>
      </c>
    </row>
    <row r="6" spans="1:2" ht="15.75" x14ac:dyDescent="0.2">
      <c r="A6" s="104" t="s">
        <v>2203</v>
      </c>
      <c r="B6" s="103" t="s">
        <v>2277</v>
      </c>
    </row>
    <row r="7" spans="1:2" ht="31.5" x14ac:dyDescent="0.2">
      <c r="A7" s="104" t="s">
        <v>2204</v>
      </c>
      <c r="B7" s="103" t="s">
        <v>2278</v>
      </c>
    </row>
    <row r="8" spans="1:2" ht="15.75" x14ac:dyDescent="0.2">
      <c r="A8" s="104" t="s">
        <v>2279</v>
      </c>
      <c r="B8" s="103" t="s">
        <v>2280</v>
      </c>
    </row>
    <row r="9" spans="1:2" ht="15.75" x14ac:dyDescent="0.2">
      <c r="A9" s="104" t="s">
        <v>2281</v>
      </c>
      <c r="B9" s="103" t="s">
        <v>2282</v>
      </c>
    </row>
    <row r="10" spans="1:2" ht="15.75" x14ac:dyDescent="0.2">
      <c r="A10" s="88" t="s">
        <v>20</v>
      </c>
      <c r="B10" s="103" t="s">
        <v>2283</v>
      </c>
    </row>
    <row r="11" spans="1:2" ht="15.75" x14ac:dyDescent="0.2">
      <c r="A11" s="88" t="s">
        <v>2284</v>
      </c>
      <c r="B11" s="103" t="s">
        <v>2285</v>
      </c>
    </row>
    <row r="12" spans="1:2" ht="15.75" x14ac:dyDescent="0.2">
      <c r="A12" s="88" t="s">
        <v>2286</v>
      </c>
      <c r="B12" s="103" t="s">
        <v>2287</v>
      </c>
    </row>
    <row r="13" spans="1:2" ht="15.75" x14ac:dyDescent="0.2">
      <c r="A13" s="104" t="s">
        <v>2288</v>
      </c>
      <c r="B13" s="103" t="s">
        <v>2289</v>
      </c>
    </row>
    <row r="14" spans="1:2" ht="15.75" x14ac:dyDescent="0.2">
      <c r="A14" s="103" t="s">
        <v>2290</v>
      </c>
      <c r="B14" s="103" t="s">
        <v>2291</v>
      </c>
    </row>
    <row r="15" spans="1:2" ht="15.75" x14ac:dyDescent="0.2">
      <c r="A15" s="103" t="s">
        <v>2292</v>
      </c>
      <c r="B15" s="103" t="s">
        <v>2293</v>
      </c>
    </row>
    <row r="16" spans="1:2" ht="15.75" x14ac:dyDescent="0.2">
      <c r="A16" s="104" t="s">
        <v>2294</v>
      </c>
      <c r="B16" s="103" t="s">
        <v>2295</v>
      </c>
    </row>
    <row r="17" spans="1:2" ht="15.75" x14ac:dyDescent="0.2">
      <c r="A17" s="104" t="s">
        <v>2296</v>
      </c>
      <c r="B17" s="103" t="s">
        <v>2297</v>
      </c>
    </row>
    <row r="18" spans="1:2" ht="15.75" x14ac:dyDescent="0.2">
      <c r="A18" s="104" t="s">
        <v>2298</v>
      </c>
      <c r="B18" s="103" t="s">
        <v>2299</v>
      </c>
    </row>
    <row r="19" spans="1:2" ht="15.75" x14ac:dyDescent="0.2">
      <c r="A19" s="88" t="s">
        <v>23</v>
      </c>
      <c r="B19" s="103" t="s">
        <v>2300</v>
      </c>
    </row>
    <row r="20" spans="1:2" ht="16.5" thickBot="1" x14ac:dyDescent="0.25">
      <c r="A20" s="105" t="s">
        <v>2301</v>
      </c>
      <c r="B20" s="103" t="s">
        <v>2302</v>
      </c>
    </row>
    <row r="21" spans="1:2" ht="15.75" x14ac:dyDescent="0.2">
      <c r="A21" s="106" t="s">
        <v>2303</v>
      </c>
      <c r="B21" s="103" t="s">
        <v>2304</v>
      </c>
    </row>
    <row r="22" spans="1:2" ht="15.75" x14ac:dyDescent="0.2">
      <c r="A22" s="88" t="s">
        <v>25</v>
      </c>
      <c r="B22" s="103" t="s">
        <v>2305</v>
      </c>
    </row>
    <row r="23" spans="1:2" ht="15.75" x14ac:dyDescent="0.2">
      <c r="A23" s="88" t="s">
        <v>26</v>
      </c>
      <c r="B23" s="103" t="s">
        <v>2306</v>
      </c>
    </row>
    <row r="24" spans="1:2" ht="94.5" x14ac:dyDescent="0.2">
      <c r="A24" s="88" t="s">
        <v>2141</v>
      </c>
      <c r="B24" s="103" t="s">
        <v>2307</v>
      </c>
    </row>
    <row r="25" spans="1:2" ht="31.5" x14ac:dyDescent="0.2">
      <c r="A25" s="104" t="s">
        <v>2142</v>
      </c>
      <c r="B25" s="103" t="s">
        <v>2308</v>
      </c>
    </row>
    <row r="26" spans="1:2" ht="15.75" x14ac:dyDescent="0.2">
      <c r="A26" s="103" t="s">
        <v>2143</v>
      </c>
      <c r="B26" s="103">
        <v>9891</v>
      </c>
    </row>
    <row r="27" spans="1:2" ht="31.5" x14ac:dyDescent="0.2">
      <c r="A27" s="103" t="s">
        <v>2144</v>
      </c>
      <c r="B27" s="103" t="s">
        <v>2309</v>
      </c>
    </row>
    <row r="28" spans="1:2" ht="15.75" x14ac:dyDescent="0.2">
      <c r="A28" s="103" t="s">
        <v>2145</v>
      </c>
      <c r="B28" s="103" t="s">
        <v>2310</v>
      </c>
    </row>
    <row r="29" spans="1:2" ht="15.75" x14ac:dyDescent="0.2">
      <c r="A29" s="103" t="s">
        <v>2146</v>
      </c>
      <c r="B29" s="103" t="s">
        <v>2311</v>
      </c>
    </row>
    <row r="30" spans="1:2" ht="15.75" x14ac:dyDescent="0.2">
      <c r="A30" s="104" t="s">
        <v>2312</v>
      </c>
      <c r="B30" s="103" t="s">
        <v>2313</v>
      </c>
    </row>
    <row r="31" spans="1:2" ht="15.75" x14ac:dyDescent="0.2">
      <c r="A31" s="104" t="s">
        <v>2314</v>
      </c>
      <c r="B31" s="103" t="s">
        <v>2315</v>
      </c>
    </row>
    <row r="32" spans="1:2" ht="63" x14ac:dyDescent="0.2">
      <c r="A32" s="104" t="s">
        <v>2316</v>
      </c>
      <c r="B32" s="103" t="s">
        <v>2317</v>
      </c>
    </row>
    <row r="33" spans="1:2" ht="15.75" x14ac:dyDescent="0.2">
      <c r="A33" s="104" t="s">
        <v>2318</v>
      </c>
      <c r="B33" s="103" t="s">
        <v>2319</v>
      </c>
    </row>
    <row r="34" spans="1:2" ht="15.75" x14ac:dyDescent="0.2">
      <c r="A34" s="104" t="s">
        <v>2320</v>
      </c>
      <c r="B34" s="103" t="s">
        <v>2321</v>
      </c>
    </row>
    <row r="35" spans="1:2" ht="31.5" x14ac:dyDescent="0.2">
      <c r="A35" s="104" t="s">
        <v>2322</v>
      </c>
      <c r="B35" s="103" t="s">
        <v>2323</v>
      </c>
    </row>
    <row r="36" spans="1:2" ht="110.25" x14ac:dyDescent="0.2">
      <c r="A36" s="88" t="s">
        <v>444</v>
      </c>
      <c r="B36" s="103" t="s">
        <v>2324</v>
      </c>
    </row>
    <row r="37" spans="1:2" ht="15.75" x14ac:dyDescent="0.2">
      <c r="A37" s="104" t="s">
        <v>24</v>
      </c>
      <c r="B37" s="103" t="s">
        <v>2325</v>
      </c>
    </row>
    <row r="38" spans="1:2" ht="110.25" x14ac:dyDescent="0.2">
      <c r="A38" s="104" t="s">
        <v>2326</v>
      </c>
      <c r="B38" s="103" t="s">
        <v>2327</v>
      </c>
    </row>
    <row r="39" spans="1:2" ht="157.5" x14ac:dyDescent="0.2">
      <c r="A39" s="104" t="s">
        <v>2328</v>
      </c>
      <c r="B39" s="103" t="s">
        <v>2329</v>
      </c>
    </row>
    <row r="40" spans="1:2" ht="78.75" x14ac:dyDescent="0.2">
      <c r="A40" s="104" t="s">
        <v>2330</v>
      </c>
      <c r="B40" s="107" t="s">
        <v>2331</v>
      </c>
    </row>
    <row r="41" spans="1:2" ht="31.5" x14ac:dyDescent="0.2">
      <c r="A41" s="88" t="s">
        <v>507</v>
      </c>
      <c r="B41" s="107" t="s">
        <v>2332</v>
      </c>
    </row>
    <row r="42" spans="1:2" ht="15.75" x14ac:dyDescent="0.2">
      <c r="A42" s="104" t="s">
        <v>2333</v>
      </c>
      <c r="B42" s="107" t="s">
        <v>2334</v>
      </c>
    </row>
    <row r="43" spans="1:2" ht="15.75" x14ac:dyDescent="0.2">
      <c r="A43" s="104" t="s">
        <v>2335</v>
      </c>
      <c r="B43" s="108" t="s">
        <v>2336</v>
      </c>
    </row>
    <row r="44" spans="1:2" ht="15.75" x14ac:dyDescent="0.2">
      <c r="A44" s="88" t="s">
        <v>2337</v>
      </c>
      <c r="B44" s="103" t="s">
        <v>2338</v>
      </c>
    </row>
    <row r="45" spans="1:2" ht="15.75" x14ac:dyDescent="0.2">
      <c r="A45" s="88" t="s">
        <v>2339</v>
      </c>
      <c r="B45" s="103" t="s">
        <v>2340</v>
      </c>
    </row>
    <row r="46" spans="1:2" ht="15.75" x14ac:dyDescent="0.2">
      <c r="A46" s="88" t="s">
        <v>33</v>
      </c>
      <c r="B46" s="103" t="s">
        <v>2341</v>
      </c>
    </row>
    <row r="47" spans="1:2" ht="15.75" x14ac:dyDescent="0.2">
      <c r="A47" s="104" t="s">
        <v>2342</v>
      </c>
      <c r="B47" s="103" t="s">
        <v>2343</v>
      </c>
    </row>
    <row r="48" spans="1:2" ht="15.75" x14ac:dyDescent="0.2">
      <c r="A48" s="104" t="s">
        <v>2344</v>
      </c>
      <c r="B48" s="103" t="s">
        <v>2345</v>
      </c>
    </row>
    <row r="49" spans="1:2" ht="15.75" x14ac:dyDescent="0.2">
      <c r="A49" s="104" t="s">
        <v>2346</v>
      </c>
      <c r="B49" s="103" t="s">
        <v>2347</v>
      </c>
    </row>
    <row r="50" spans="1:2" ht="15.75" x14ac:dyDescent="0.2">
      <c r="A50" s="104" t="s">
        <v>2348</v>
      </c>
      <c r="B50" s="103" t="s">
        <v>2349</v>
      </c>
    </row>
    <row r="51" spans="1:2" ht="15.75" x14ac:dyDescent="0.2">
      <c r="A51" s="88" t="s">
        <v>34</v>
      </c>
      <c r="B51" s="103" t="s">
        <v>2350</v>
      </c>
    </row>
    <row r="52" spans="1:2" ht="15.75" x14ac:dyDescent="0.2">
      <c r="A52" s="104" t="s">
        <v>35</v>
      </c>
      <c r="B52" s="103" t="s">
        <v>2351</v>
      </c>
    </row>
    <row r="53" spans="1:2" ht="15.75" x14ac:dyDescent="0.2">
      <c r="A53" s="88" t="s">
        <v>36</v>
      </c>
      <c r="B53" s="103" t="s">
        <v>2352</v>
      </c>
    </row>
    <row r="54" spans="1:2" ht="15.75" x14ac:dyDescent="0.2">
      <c r="A54" s="88" t="s">
        <v>37</v>
      </c>
      <c r="B54" s="103" t="s">
        <v>2353</v>
      </c>
    </row>
    <row r="55" spans="1:2" ht="15.75" x14ac:dyDescent="0.2">
      <c r="A55" s="88" t="s">
        <v>38</v>
      </c>
      <c r="B55" s="103" t="s">
        <v>2354</v>
      </c>
    </row>
    <row r="56" spans="1:2" ht="15.75" x14ac:dyDescent="0.2">
      <c r="A56" s="88" t="s">
        <v>39</v>
      </c>
      <c r="B56" s="103" t="s">
        <v>2355</v>
      </c>
    </row>
    <row r="57" spans="1:2" ht="15.75" x14ac:dyDescent="0.2">
      <c r="A57" s="104" t="s">
        <v>2356</v>
      </c>
      <c r="B57" s="103" t="s">
        <v>2357</v>
      </c>
    </row>
    <row r="58" spans="1:2" ht="15.75" x14ac:dyDescent="0.2">
      <c r="A58" s="104" t="s">
        <v>2358</v>
      </c>
      <c r="B58" s="103" t="s">
        <v>2359</v>
      </c>
    </row>
    <row r="59" spans="1:2" ht="15.75" x14ac:dyDescent="0.2">
      <c r="A59" s="104" t="s">
        <v>2360</v>
      </c>
      <c r="B59" s="103" t="s">
        <v>2361</v>
      </c>
    </row>
    <row r="60" spans="1:2" ht="15.75" x14ac:dyDescent="0.2">
      <c r="A60" s="104" t="s">
        <v>2362</v>
      </c>
      <c r="B60" s="103" t="s">
        <v>2363</v>
      </c>
    </row>
    <row r="61" spans="1:2" ht="15.75" x14ac:dyDescent="0.2">
      <c r="A61" s="88" t="s">
        <v>2364</v>
      </c>
      <c r="B61" s="103" t="s">
        <v>2365</v>
      </c>
    </row>
    <row r="62" spans="1:2" ht="78.75" x14ac:dyDescent="0.2">
      <c r="A62" s="104" t="s">
        <v>2366</v>
      </c>
      <c r="B62" s="103" t="s">
        <v>2367</v>
      </c>
    </row>
    <row r="63" spans="1:2" ht="31.5" x14ac:dyDescent="0.2">
      <c r="A63" s="104" t="s">
        <v>2368</v>
      </c>
      <c r="B63" s="103" t="s">
        <v>2369</v>
      </c>
    </row>
    <row r="64" spans="1:2" s="99" customFormat="1" ht="15.75" x14ac:dyDescent="0.25">
      <c r="A64" s="84" t="s">
        <v>61</v>
      </c>
      <c r="B64" s="109"/>
    </row>
    <row r="65" spans="1:2" s="99" customFormat="1" ht="15.75" x14ac:dyDescent="0.25">
      <c r="A65" s="110" t="s">
        <v>2370</v>
      </c>
      <c r="B65" s="109"/>
    </row>
    <row r="66" spans="1:2" s="99" customFormat="1" ht="15.75" x14ac:dyDescent="0.25">
      <c r="A66" s="110" t="s">
        <v>2371</v>
      </c>
    </row>
    <row r="67" spans="1:2" s="99" customFormat="1" ht="15.75" x14ac:dyDescent="0.25">
      <c r="A67" s="110" t="s">
        <v>2372</v>
      </c>
    </row>
    <row r="68" spans="1:2" ht="15.75" x14ac:dyDescent="0.2">
      <c r="A68" s="84" t="s">
        <v>64</v>
      </c>
    </row>
    <row r="70" spans="1:2" ht="15.75" x14ac:dyDescent="0.2">
      <c r="A70" s="85" t="s">
        <v>2373</v>
      </c>
    </row>
    <row r="71" spans="1:2" ht="15.75" x14ac:dyDescent="0.2">
      <c r="A71" s="85" t="s">
        <v>2374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BC0D-9DA5-4274-88E4-26DF5B23BA91}">
  <sheetPr codeName="Sheet7"/>
  <dimension ref="A1:G14"/>
  <sheetViews>
    <sheetView workbookViewId="0"/>
  </sheetViews>
  <sheetFormatPr defaultColWidth="9.140625" defaultRowHeight="15" x14ac:dyDescent="0.25"/>
  <cols>
    <col min="1" max="1" width="17.85546875" customWidth="1"/>
    <col min="2" max="2" width="10.28515625" customWidth="1"/>
    <col min="3" max="3" width="10.42578125" customWidth="1"/>
    <col min="4" max="4" width="11" customWidth="1"/>
    <col min="5" max="5" width="10.85546875" customWidth="1"/>
    <col min="6" max="6" width="9.85546875" customWidth="1"/>
    <col min="7" max="7" width="10.5703125" customWidth="1"/>
  </cols>
  <sheetData>
    <row r="1" spans="1:7" ht="15.75" x14ac:dyDescent="0.25">
      <c r="A1" s="22" t="s">
        <v>2427</v>
      </c>
    </row>
    <row r="3" spans="1:7" ht="94.5" x14ac:dyDescent="0.25">
      <c r="A3" s="344" t="s">
        <v>5</v>
      </c>
      <c r="B3" s="345" t="s">
        <v>2453</v>
      </c>
      <c r="C3" s="345" t="s">
        <v>2454</v>
      </c>
      <c r="D3" s="345" t="s">
        <v>2455</v>
      </c>
      <c r="E3" s="345" t="s">
        <v>2456</v>
      </c>
      <c r="F3" s="345" t="s">
        <v>2457</v>
      </c>
      <c r="G3" s="345" t="s">
        <v>2458</v>
      </c>
    </row>
    <row r="4" spans="1:7" ht="15.75" x14ac:dyDescent="0.25">
      <c r="A4" s="357" t="s">
        <v>51</v>
      </c>
      <c r="B4" s="346">
        <v>87.2</v>
      </c>
      <c r="C4" s="346">
        <v>12.8</v>
      </c>
      <c r="D4" s="346">
        <v>87.4</v>
      </c>
      <c r="E4" s="346">
        <v>12.6</v>
      </c>
      <c r="F4" s="346">
        <v>86.3</v>
      </c>
      <c r="G4" s="346">
        <v>13.7</v>
      </c>
    </row>
    <row r="5" spans="1:7" ht="15.75" x14ac:dyDescent="0.25">
      <c r="A5" s="357" t="s">
        <v>21</v>
      </c>
      <c r="B5" s="346">
        <v>84.5</v>
      </c>
      <c r="C5" s="346">
        <v>15.5</v>
      </c>
      <c r="D5" s="346">
        <v>81</v>
      </c>
      <c r="E5" s="346">
        <v>19</v>
      </c>
      <c r="F5" s="346">
        <v>80.5</v>
      </c>
      <c r="G5" s="346">
        <v>19.5</v>
      </c>
    </row>
    <row r="6" spans="1:7" ht="15.75" x14ac:dyDescent="0.25">
      <c r="A6" s="357" t="s">
        <v>52</v>
      </c>
      <c r="B6" s="346">
        <v>47.1</v>
      </c>
      <c r="C6" s="346">
        <v>52.9</v>
      </c>
      <c r="D6" s="346">
        <v>48.2</v>
      </c>
      <c r="E6" s="346">
        <v>51.8</v>
      </c>
      <c r="F6" s="346">
        <v>44.8</v>
      </c>
      <c r="G6" s="346">
        <v>55.2</v>
      </c>
    </row>
    <row r="7" spans="1:7" ht="15.75" x14ac:dyDescent="0.25">
      <c r="A7" s="357" t="s">
        <v>29</v>
      </c>
      <c r="B7" s="346">
        <v>35.1</v>
      </c>
      <c r="C7" s="346">
        <v>64.900000000000006</v>
      </c>
      <c r="D7" s="346">
        <v>37</v>
      </c>
      <c r="E7" s="346">
        <v>63.1</v>
      </c>
      <c r="F7" s="346">
        <v>34.700000000000003</v>
      </c>
      <c r="G7" s="346">
        <v>65.3</v>
      </c>
    </row>
    <row r="8" spans="1:7" ht="15.75" x14ac:dyDescent="0.25">
      <c r="A8" s="357" t="s">
        <v>36</v>
      </c>
      <c r="B8" s="346">
        <v>61.4</v>
      </c>
      <c r="C8" s="346">
        <v>38.700000000000003</v>
      </c>
      <c r="D8" s="346">
        <v>55.2</v>
      </c>
      <c r="E8" s="346">
        <v>44.8</v>
      </c>
      <c r="F8" s="346">
        <v>55.1</v>
      </c>
      <c r="G8" s="346">
        <v>44.9</v>
      </c>
    </row>
    <row r="9" spans="1:7" ht="15.75" customHeight="1" x14ac:dyDescent="0.25">
      <c r="A9" s="355" t="s">
        <v>2449</v>
      </c>
    </row>
    <row r="10" spans="1:7" ht="15.75" x14ac:dyDescent="0.25">
      <c r="A10" s="356" t="s">
        <v>64</v>
      </c>
    </row>
    <row r="11" spans="1:7" ht="15.75" x14ac:dyDescent="0.25">
      <c r="A11" s="214" t="s">
        <v>2450</v>
      </c>
    </row>
    <row r="12" spans="1:7" x14ac:dyDescent="0.25">
      <c r="A12" t="s">
        <v>2451</v>
      </c>
    </row>
    <row r="13" spans="1:7" x14ac:dyDescent="0.25">
      <c r="A13" t="s">
        <v>2452</v>
      </c>
    </row>
    <row r="14" spans="1:7" x14ac:dyDescent="0.25">
      <c r="A14" t="s">
        <v>2448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011D-38E1-4816-8F38-4B57561A218C}">
  <sheetPr codeName="Sheet30"/>
  <dimension ref="A1:B31"/>
  <sheetViews>
    <sheetView topLeftCell="A13" zoomScaleNormal="100" workbookViewId="0"/>
  </sheetViews>
  <sheetFormatPr defaultColWidth="10.28515625" defaultRowHeight="14.25" x14ac:dyDescent="0.2"/>
  <cols>
    <col min="1" max="1" width="40.140625" style="27" customWidth="1"/>
    <col min="2" max="2" width="39" style="27" customWidth="1"/>
    <col min="3" max="16384" width="10.28515625" style="27"/>
  </cols>
  <sheetData>
    <row r="1" spans="1:2" ht="15.75" x14ac:dyDescent="0.2">
      <c r="A1" s="89" t="s">
        <v>2375</v>
      </c>
    </row>
    <row r="3" spans="1:2" ht="15.75" x14ac:dyDescent="0.2">
      <c r="A3" s="90" t="s">
        <v>2271</v>
      </c>
      <c r="B3" s="91" t="s">
        <v>2376</v>
      </c>
    </row>
    <row r="4" spans="1:2" ht="15.75" x14ac:dyDescent="0.2">
      <c r="A4" s="88" t="s">
        <v>2273</v>
      </c>
      <c r="B4" s="92" t="s">
        <v>2274</v>
      </c>
    </row>
    <row r="5" spans="1:2" ht="15.75" x14ac:dyDescent="0.25">
      <c r="A5" s="93" t="s">
        <v>2275</v>
      </c>
      <c r="B5" s="92" t="s">
        <v>2276</v>
      </c>
    </row>
    <row r="6" spans="1:2" ht="15.75" x14ac:dyDescent="0.25">
      <c r="A6" s="94" t="s">
        <v>20</v>
      </c>
      <c r="B6" s="92" t="s">
        <v>2283</v>
      </c>
    </row>
    <row r="7" spans="1:2" ht="15.75" x14ac:dyDescent="0.25">
      <c r="A7" s="94" t="s">
        <v>2284</v>
      </c>
      <c r="B7" s="92" t="s">
        <v>2285</v>
      </c>
    </row>
    <row r="8" spans="1:2" ht="15.75" x14ac:dyDescent="0.2">
      <c r="A8" s="88" t="s">
        <v>2286</v>
      </c>
      <c r="B8" s="92" t="s">
        <v>2377</v>
      </c>
    </row>
    <row r="9" spans="1:2" ht="15.75" x14ac:dyDescent="0.25">
      <c r="A9" s="94" t="s">
        <v>23</v>
      </c>
      <c r="B9" s="92" t="s">
        <v>2300</v>
      </c>
    </row>
    <row r="10" spans="1:2" ht="15.75" x14ac:dyDescent="0.25">
      <c r="A10" s="93" t="s">
        <v>24</v>
      </c>
      <c r="B10" s="92" t="s">
        <v>2378</v>
      </c>
    </row>
    <row r="11" spans="1:2" ht="15.75" x14ac:dyDescent="0.2">
      <c r="A11" s="88" t="s">
        <v>25</v>
      </c>
      <c r="B11" s="92" t="s">
        <v>2379</v>
      </c>
    </row>
    <row r="12" spans="1:2" ht="15.75" x14ac:dyDescent="0.25">
      <c r="A12" s="94" t="s">
        <v>26</v>
      </c>
      <c r="B12" s="92" t="s">
        <v>2306</v>
      </c>
    </row>
    <row r="13" spans="1:2" ht="94.5" x14ac:dyDescent="0.2">
      <c r="A13" s="88" t="s">
        <v>2141</v>
      </c>
      <c r="B13" s="92" t="s">
        <v>2380</v>
      </c>
    </row>
    <row r="14" spans="1:2" ht="15.75" x14ac:dyDescent="0.25">
      <c r="A14" s="93" t="s">
        <v>2312</v>
      </c>
      <c r="B14" s="92" t="s">
        <v>2381</v>
      </c>
    </row>
    <row r="15" spans="1:2" ht="15.75" x14ac:dyDescent="0.25">
      <c r="A15" s="93" t="s">
        <v>2314</v>
      </c>
      <c r="B15" s="92" t="s">
        <v>2315</v>
      </c>
    </row>
    <row r="16" spans="1:2" ht="15.75" x14ac:dyDescent="0.2">
      <c r="A16" s="88" t="s">
        <v>2337</v>
      </c>
      <c r="B16" s="92" t="s">
        <v>2382</v>
      </c>
    </row>
    <row r="17" spans="1:2" ht="15.75" x14ac:dyDescent="0.25">
      <c r="A17" s="94" t="s">
        <v>2339</v>
      </c>
      <c r="B17" s="92" t="s">
        <v>2383</v>
      </c>
    </row>
    <row r="18" spans="1:2" ht="15.75" x14ac:dyDescent="0.25">
      <c r="A18" s="93" t="s">
        <v>2326</v>
      </c>
      <c r="B18" s="92" t="s">
        <v>2384</v>
      </c>
    </row>
    <row r="19" spans="1:2" ht="15.75" x14ac:dyDescent="0.25">
      <c r="A19" s="94" t="s">
        <v>92</v>
      </c>
      <c r="B19" s="92" t="s">
        <v>2341</v>
      </c>
    </row>
    <row r="20" spans="1:2" ht="15.75" x14ac:dyDescent="0.25">
      <c r="A20" s="94" t="s">
        <v>34</v>
      </c>
      <c r="B20" s="92" t="s">
        <v>2385</v>
      </c>
    </row>
    <row r="21" spans="1:2" ht="15.75" x14ac:dyDescent="0.25">
      <c r="A21" s="93" t="s">
        <v>35</v>
      </c>
      <c r="B21" s="92" t="s">
        <v>2351</v>
      </c>
    </row>
    <row r="22" spans="1:2" ht="15.75" x14ac:dyDescent="0.25">
      <c r="A22" s="94" t="s">
        <v>36</v>
      </c>
      <c r="B22" s="92" t="s">
        <v>2386</v>
      </c>
    </row>
    <row r="23" spans="1:2" ht="15.75" x14ac:dyDescent="0.25">
      <c r="A23" s="94" t="s">
        <v>37</v>
      </c>
      <c r="B23" s="92" t="s">
        <v>2353</v>
      </c>
    </row>
    <row r="24" spans="1:2" ht="15.75" x14ac:dyDescent="0.25">
      <c r="A24" s="94" t="s">
        <v>38</v>
      </c>
      <c r="B24" s="92" t="s">
        <v>2354</v>
      </c>
    </row>
    <row r="25" spans="1:2" ht="15.75" x14ac:dyDescent="0.2">
      <c r="A25" s="88" t="s">
        <v>39</v>
      </c>
      <c r="B25" s="92" t="s">
        <v>2387</v>
      </c>
    </row>
    <row r="26" spans="1:2" ht="31.5" x14ac:dyDescent="0.25">
      <c r="A26" s="95" t="s">
        <v>2388</v>
      </c>
      <c r="B26" s="92" t="s">
        <v>2389</v>
      </c>
    </row>
    <row r="27" spans="1:2" s="99" customFormat="1" ht="15.75" x14ac:dyDescent="0.25">
      <c r="A27" s="97" t="s">
        <v>2390</v>
      </c>
      <c r="B27" s="98"/>
    </row>
    <row r="28" spans="1:2" x14ac:dyDescent="0.2">
      <c r="A28" s="100"/>
      <c r="B28" s="96"/>
    </row>
    <row r="29" spans="1:2" x14ac:dyDescent="0.2">
      <c r="A29" s="101"/>
    </row>
    <row r="31" spans="1:2" x14ac:dyDescent="0.2">
      <c r="A31" s="101"/>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5F7B-A9BA-4073-8BDC-6BD30DAF5A8B}">
  <sheetPr codeName="Sheet31"/>
  <dimension ref="A1:C37"/>
  <sheetViews>
    <sheetView topLeftCell="A9" zoomScaleNormal="100" workbookViewId="0"/>
  </sheetViews>
  <sheetFormatPr defaultColWidth="9.140625" defaultRowHeight="14.25" x14ac:dyDescent="0.2"/>
  <cols>
    <col min="1" max="1" width="24" style="27" customWidth="1"/>
    <col min="2" max="3" width="20.7109375" style="27" customWidth="1"/>
    <col min="4" max="4" width="18.42578125" style="27" customWidth="1"/>
    <col min="5" max="5" width="10.5703125" style="27" customWidth="1"/>
    <col min="6" max="16384" width="9.140625" style="27"/>
  </cols>
  <sheetData>
    <row r="1" spans="1:3" ht="15" x14ac:dyDescent="0.25">
      <c r="A1" s="27" t="s">
        <v>2391</v>
      </c>
    </row>
    <row r="3" spans="1:3" ht="15.75" x14ac:dyDescent="0.2">
      <c r="A3" s="87" t="s">
        <v>5</v>
      </c>
      <c r="B3" s="73" t="s">
        <v>1</v>
      </c>
      <c r="C3" s="73" t="s">
        <v>2</v>
      </c>
    </row>
    <row r="4" spans="1:3" ht="15.75" x14ac:dyDescent="0.25">
      <c r="A4" s="79" t="s">
        <v>17</v>
      </c>
      <c r="B4" s="80" t="s">
        <v>2392</v>
      </c>
      <c r="C4" s="80" t="s">
        <v>2392</v>
      </c>
    </row>
    <row r="5" spans="1:3" ht="15.75" x14ac:dyDescent="0.25">
      <c r="A5" s="81" t="s">
        <v>18</v>
      </c>
      <c r="B5" s="82" t="s">
        <v>2392</v>
      </c>
      <c r="C5" s="82" t="s">
        <v>2393</v>
      </c>
    </row>
    <row r="6" spans="1:3" ht="15.75" x14ac:dyDescent="0.25">
      <c r="A6" s="81" t="s">
        <v>19</v>
      </c>
      <c r="B6" s="82" t="s">
        <v>2394</v>
      </c>
      <c r="C6" s="82" t="s">
        <v>2394</v>
      </c>
    </row>
    <row r="7" spans="1:3" ht="15.75" x14ac:dyDescent="0.25">
      <c r="A7" s="81" t="s">
        <v>20</v>
      </c>
      <c r="B7" s="82" t="s">
        <v>60</v>
      </c>
      <c r="C7" s="82" t="s">
        <v>2392</v>
      </c>
    </row>
    <row r="8" spans="1:3" ht="15.75" x14ac:dyDescent="0.25">
      <c r="A8" s="81" t="s">
        <v>21</v>
      </c>
      <c r="B8" s="82" t="s">
        <v>60</v>
      </c>
      <c r="C8" s="82" t="s">
        <v>2393</v>
      </c>
    </row>
    <row r="9" spans="1:3" ht="15.75" x14ac:dyDescent="0.25">
      <c r="A9" s="81" t="s">
        <v>22</v>
      </c>
      <c r="B9" s="88" t="s">
        <v>2392</v>
      </c>
      <c r="C9" s="88" t="s">
        <v>2392</v>
      </c>
    </row>
    <row r="10" spans="1:3" ht="15.75" x14ac:dyDescent="0.25">
      <c r="A10" s="81" t="s">
        <v>23</v>
      </c>
      <c r="B10" s="82" t="s">
        <v>2395</v>
      </c>
      <c r="C10" s="82" t="s">
        <v>2393</v>
      </c>
    </row>
    <row r="11" spans="1:3" ht="15.75" x14ac:dyDescent="0.25">
      <c r="A11" s="81" t="s">
        <v>24</v>
      </c>
      <c r="B11" s="82" t="s">
        <v>2396</v>
      </c>
      <c r="C11" s="82" t="s">
        <v>2396</v>
      </c>
    </row>
    <row r="12" spans="1:3" ht="15.75" x14ac:dyDescent="0.25">
      <c r="A12" s="81" t="s">
        <v>25</v>
      </c>
      <c r="B12" s="82" t="s">
        <v>2392</v>
      </c>
      <c r="C12" s="82" t="s">
        <v>2396</v>
      </c>
    </row>
    <row r="13" spans="1:3" ht="15.75" x14ac:dyDescent="0.25">
      <c r="A13" s="81" t="s">
        <v>26</v>
      </c>
      <c r="B13" s="82" t="s">
        <v>2393</v>
      </c>
      <c r="C13" s="82" t="s">
        <v>2393</v>
      </c>
    </row>
    <row r="14" spans="1:3" ht="15.75" x14ac:dyDescent="0.25">
      <c r="A14" s="81" t="s">
        <v>27</v>
      </c>
      <c r="B14" s="82" t="s">
        <v>2396</v>
      </c>
      <c r="C14" s="82" t="s">
        <v>2397</v>
      </c>
    </row>
    <row r="15" spans="1:3" ht="15.75" x14ac:dyDescent="0.25">
      <c r="A15" s="81" t="s">
        <v>28</v>
      </c>
      <c r="B15" s="82" t="s">
        <v>2392</v>
      </c>
      <c r="C15" s="82" t="s">
        <v>2392</v>
      </c>
    </row>
    <row r="16" spans="1:3" ht="15.75" x14ac:dyDescent="0.25">
      <c r="A16" s="81" t="s">
        <v>29</v>
      </c>
      <c r="B16" s="82" t="s">
        <v>2392</v>
      </c>
      <c r="C16" s="82" t="s">
        <v>2398</v>
      </c>
    </row>
    <row r="17" spans="1:3" ht="15.75" x14ac:dyDescent="0.25">
      <c r="A17" s="81" t="s">
        <v>30</v>
      </c>
      <c r="B17" s="82" t="s">
        <v>2392</v>
      </c>
      <c r="C17" s="82" t="s">
        <v>2392</v>
      </c>
    </row>
    <row r="18" spans="1:3" ht="15.75" x14ac:dyDescent="0.25">
      <c r="A18" s="81" t="s">
        <v>31</v>
      </c>
      <c r="B18" s="82" t="s">
        <v>2392</v>
      </c>
      <c r="C18" s="82" t="s">
        <v>2399</v>
      </c>
    </row>
    <row r="19" spans="1:3" ht="15.75" x14ac:dyDescent="0.25">
      <c r="A19" s="81" t="s">
        <v>32</v>
      </c>
      <c r="B19" s="82" t="s">
        <v>2393</v>
      </c>
      <c r="C19" s="82" t="s">
        <v>2393</v>
      </c>
    </row>
    <row r="20" spans="1:3" ht="15.75" x14ac:dyDescent="0.25">
      <c r="A20" s="81" t="s">
        <v>33</v>
      </c>
      <c r="B20" s="82" t="s">
        <v>2392</v>
      </c>
      <c r="C20" s="82" t="s">
        <v>2393</v>
      </c>
    </row>
    <row r="21" spans="1:3" ht="15.75" x14ac:dyDescent="0.25">
      <c r="A21" s="81" t="s">
        <v>34</v>
      </c>
      <c r="B21" s="82" t="s">
        <v>60</v>
      </c>
      <c r="C21" s="82" t="s">
        <v>2392</v>
      </c>
    </row>
    <row r="22" spans="1:3" ht="15.75" x14ac:dyDescent="0.25">
      <c r="A22" s="81" t="s">
        <v>35</v>
      </c>
      <c r="B22" s="82" t="s">
        <v>2392</v>
      </c>
      <c r="C22" s="82" t="s">
        <v>2399</v>
      </c>
    </row>
    <row r="23" spans="1:3" ht="15.75" x14ac:dyDescent="0.25">
      <c r="A23" s="81" t="s">
        <v>36</v>
      </c>
      <c r="B23" s="82" t="s">
        <v>2392</v>
      </c>
      <c r="C23" s="82" t="s">
        <v>60</v>
      </c>
    </row>
    <row r="24" spans="1:3" ht="15.75" x14ac:dyDescent="0.25">
      <c r="A24" s="81" t="s">
        <v>37</v>
      </c>
      <c r="B24" s="82" t="s">
        <v>2393</v>
      </c>
      <c r="C24" s="82" t="s">
        <v>2392</v>
      </c>
    </row>
    <row r="25" spans="1:3" ht="15.75" x14ac:dyDescent="0.25">
      <c r="A25" s="81" t="s">
        <v>38</v>
      </c>
      <c r="B25" s="82" t="s">
        <v>2394</v>
      </c>
      <c r="C25" s="82" t="s">
        <v>60</v>
      </c>
    </row>
    <row r="26" spans="1:3" ht="15.75" x14ac:dyDescent="0.25">
      <c r="A26" s="81" t="s">
        <v>39</v>
      </c>
      <c r="B26" s="82" t="s">
        <v>2393</v>
      </c>
      <c r="C26" s="82" t="s">
        <v>2392</v>
      </c>
    </row>
    <row r="27" spans="1:3" ht="15.75" x14ac:dyDescent="0.25">
      <c r="A27" s="81" t="s">
        <v>40</v>
      </c>
      <c r="B27" s="82" t="s">
        <v>60</v>
      </c>
      <c r="C27" s="82" t="s">
        <v>2393</v>
      </c>
    </row>
    <row r="28" spans="1:3" ht="15.75" x14ac:dyDescent="0.2">
      <c r="A28" s="84" t="s">
        <v>61</v>
      </c>
    </row>
    <row r="29" spans="1:3" ht="15.75" x14ac:dyDescent="0.2">
      <c r="A29" s="85" t="s">
        <v>2400</v>
      </c>
    </row>
    <row r="30" spans="1:3" ht="15.75" x14ac:dyDescent="0.2">
      <c r="A30" s="85" t="s">
        <v>2401</v>
      </c>
    </row>
    <row r="31" spans="1:3" ht="15.75" x14ac:dyDescent="0.2">
      <c r="A31" s="85" t="s">
        <v>2402</v>
      </c>
    </row>
    <row r="32" spans="1:3" ht="15.75" x14ac:dyDescent="0.2">
      <c r="A32" s="85" t="s">
        <v>2403</v>
      </c>
    </row>
    <row r="33" spans="1:1" ht="15.75" x14ac:dyDescent="0.2">
      <c r="A33" s="85" t="s">
        <v>2404</v>
      </c>
    </row>
    <row r="34" spans="1:1" ht="15.75" x14ac:dyDescent="0.2">
      <c r="A34" s="85" t="s">
        <v>2405</v>
      </c>
    </row>
    <row r="35" spans="1:1" ht="15.75" x14ac:dyDescent="0.2">
      <c r="A35" s="85" t="s">
        <v>2406</v>
      </c>
    </row>
    <row r="36" spans="1:1" ht="15.75" x14ac:dyDescent="0.2">
      <c r="A36" s="85" t="s">
        <v>2407</v>
      </c>
    </row>
    <row r="37" spans="1:1" ht="15.75" x14ac:dyDescent="0.2">
      <c r="A37" s="85" t="s">
        <v>2408</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7C7C-1D07-4341-B9B4-4C7F0DCC897D}">
  <sheetPr codeName="Sheet32"/>
  <dimension ref="A1:C38"/>
  <sheetViews>
    <sheetView workbookViewId="0"/>
  </sheetViews>
  <sheetFormatPr defaultColWidth="9.140625" defaultRowHeight="14.25" x14ac:dyDescent="0.2"/>
  <cols>
    <col min="1" max="1" width="25.7109375" style="27" customWidth="1"/>
    <col min="2" max="3" width="22.85546875" style="27" customWidth="1"/>
    <col min="4" max="4" width="16.7109375" style="27" customWidth="1"/>
    <col min="5" max="16384" width="9.140625" style="27"/>
  </cols>
  <sheetData>
    <row r="1" spans="1:3" ht="15" x14ac:dyDescent="0.25">
      <c r="A1" s="77" t="s">
        <v>2409</v>
      </c>
    </row>
    <row r="2" spans="1:3" ht="15" x14ac:dyDescent="0.25">
      <c r="A2" s="77"/>
    </row>
    <row r="3" spans="1:3" ht="14.25" customHeight="1" x14ac:dyDescent="0.2">
      <c r="A3" s="78" t="s">
        <v>5</v>
      </c>
      <c r="B3" s="73" t="s">
        <v>1</v>
      </c>
      <c r="C3" s="73" t="s">
        <v>2</v>
      </c>
    </row>
    <row r="4" spans="1:3" ht="15.75" x14ac:dyDescent="0.25">
      <c r="A4" s="79" t="s">
        <v>17</v>
      </c>
      <c r="B4" s="80" t="s">
        <v>2392</v>
      </c>
      <c r="C4" s="80" t="s">
        <v>2393</v>
      </c>
    </row>
    <row r="5" spans="1:3" ht="15.75" x14ac:dyDescent="0.25">
      <c r="A5" s="81" t="s">
        <v>18</v>
      </c>
      <c r="B5" s="82" t="s">
        <v>2397</v>
      </c>
      <c r="C5" s="82" t="s">
        <v>2399</v>
      </c>
    </row>
    <row r="6" spans="1:3" ht="15.75" x14ac:dyDescent="0.25">
      <c r="A6" s="81" t="s">
        <v>19</v>
      </c>
      <c r="B6" s="82" t="s">
        <v>2393</v>
      </c>
      <c r="C6" s="82" t="s">
        <v>2392</v>
      </c>
    </row>
    <row r="7" spans="1:3" ht="15.75" x14ac:dyDescent="0.25">
      <c r="A7" s="81" t="s">
        <v>20</v>
      </c>
      <c r="B7" s="82" t="s">
        <v>60</v>
      </c>
      <c r="C7" s="82" t="s">
        <v>2393</v>
      </c>
    </row>
    <row r="8" spans="1:3" ht="15.75" x14ac:dyDescent="0.25">
      <c r="A8" s="81" t="s">
        <v>21</v>
      </c>
      <c r="B8" s="82" t="s">
        <v>60</v>
      </c>
      <c r="C8" s="82" t="s">
        <v>2393</v>
      </c>
    </row>
    <row r="9" spans="1:3" ht="15.75" x14ac:dyDescent="0.25">
      <c r="A9" s="81" t="s">
        <v>22</v>
      </c>
      <c r="B9" s="82" t="s">
        <v>2392</v>
      </c>
      <c r="C9" s="82" t="s">
        <v>2393</v>
      </c>
    </row>
    <row r="10" spans="1:3" ht="15.75" x14ac:dyDescent="0.25">
      <c r="A10" s="81" t="s">
        <v>23</v>
      </c>
      <c r="B10" s="82" t="s">
        <v>2394</v>
      </c>
      <c r="C10" s="82" t="s">
        <v>2393</v>
      </c>
    </row>
    <row r="11" spans="1:3" ht="15.75" x14ac:dyDescent="0.25">
      <c r="A11" s="81" t="s">
        <v>24</v>
      </c>
      <c r="B11" s="82" t="s">
        <v>2410</v>
      </c>
      <c r="C11" s="82" t="s">
        <v>2399</v>
      </c>
    </row>
    <row r="12" spans="1:3" ht="15.75" x14ac:dyDescent="0.25">
      <c r="A12" s="81" t="s">
        <v>25</v>
      </c>
      <c r="B12" s="82" t="s">
        <v>2393</v>
      </c>
      <c r="C12" s="82" t="s">
        <v>2393</v>
      </c>
    </row>
    <row r="13" spans="1:3" ht="15.75" x14ac:dyDescent="0.25">
      <c r="A13" s="81" t="s">
        <v>26</v>
      </c>
      <c r="B13" s="82" t="s">
        <v>2393</v>
      </c>
      <c r="C13" s="82" t="s">
        <v>2393</v>
      </c>
    </row>
    <row r="14" spans="1:3" ht="15.75" x14ac:dyDescent="0.25">
      <c r="A14" s="81" t="s">
        <v>27</v>
      </c>
      <c r="B14" s="82" t="s">
        <v>2396</v>
      </c>
      <c r="C14" s="82" t="s">
        <v>2396</v>
      </c>
    </row>
    <row r="15" spans="1:3" ht="15.75" x14ac:dyDescent="0.25">
      <c r="A15" s="81" t="s">
        <v>28</v>
      </c>
      <c r="B15" s="82" t="s">
        <v>2393</v>
      </c>
      <c r="C15" s="82" t="s">
        <v>2393</v>
      </c>
    </row>
    <row r="16" spans="1:3" ht="15.75" x14ac:dyDescent="0.25">
      <c r="A16" s="81" t="s">
        <v>29</v>
      </c>
      <c r="B16" s="82" t="s">
        <v>2392</v>
      </c>
      <c r="C16" s="82" t="s">
        <v>2393</v>
      </c>
    </row>
    <row r="17" spans="1:3" ht="15.75" x14ac:dyDescent="0.25">
      <c r="A17" s="81" t="s">
        <v>30</v>
      </c>
      <c r="B17" s="82" t="s">
        <v>2393</v>
      </c>
      <c r="C17" s="82" t="s">
        <v>2394</v>
      </c>
    </row>
    <row r="18" spans="1:3" ht="15.75" x14ac:dyDescent="0.25">
      <c r="A18" s="81" t="s">
        <v>31</v>
      </c>
      <c r="B18" s="82" t="s">
        <v>2397</v>
      </c>
      <c r="C18" s="82" t="s">
        <v>2393</v>
      </c>
    </row>
    <row r="19" spans="1:3" ht="15.75" x14ac:dyDescent="0.25">
      <c r="A19" s="81" t="s">
        <v>32</v>
      </c>
      <c r="B19" s="82" t="s">
        <v>2393</v>
      </c>
      <c r="C19" s="82" t="s">
        <v>2393</v>
      </c>
    </row>
    <row r="20" spans="1:3" ht="15.75" x14ac:dyDescent="0.25">
      <c r="A20" s="81" t="s">
        <v>33</v>
      </c>
      <c r="B20" s="82" t="s">
        <v>2396</v>
      </c>
      <c r="C20" s="82" t="s">
        <v>2396</v>
      </c>
    </row>
    <row r="21" spans="1:3" ht="15.75" x14ac:dyDescent="0.25">
      <c r="A21" s="81" t="s">
        <v>34</v>
      </c>
      <c r="B21" s="82" t="s">
        <v>60</v>
      </c>
      <c r="C21" s="82" t="s">
        <v>2392</v>
      </c>
    </row>
    <row r="22" spans="1:3" ht="15.75" x14ac:dyDescent="0.25">
      <c r="A22" s="81" t="s">
        <v>35</v>
      </c>
      <c r="B22" s="82" t="s">
        <v>2395</v>
      </c>
      <c r="C22" s="82" t="s">
        <v>2393</v>
      </c>
    </row>
    <row r="23" spans="1:3" ht="15.75" x14ac:dyDescent="0.25">
      <c r="A23" s="81" t="s">
        <v>36</v>
      </c>
      <c r="B23" s="82" t="s">
        <v>2392</v>
      </c>
      <c r="C23" s="82" t="s">
        <v>60</v>
      </c>
    </row>
    <row r="24" spans="1:3" ht="15.75" x14ac:dyDescent="0.25">
      <c r="A24" s="81" t="s">
        <v>37</v>
      </c>
      <c r="B24" s="82" t="s">
        <v>2393</v>
      </c>
      <c r="C24" s="82" t="s">
        <v>2393</v>
      </c>
    </row>
    <row r="25" spans="1:3" ht="15.75" x14ac:dyDescent="0.25">
      <c r="A25" s="81" t="s">
        <v>38</v>
      </c>
      <c r="B25" s="82" t="s">
        <v>2395</v>
      </c>
      <c r="C25" s="82" t="s">
        <v>60</v>
      </c>
    </row>
    <row r="26" spans="1:3" ht="15.75" x14ac:dyDescent="0.25">
      <c r="A26" s="81" t="s">
        <v>39</v>
      </c>
      <c r="B26" s="82" t="s">
        <v>2395</v>
      </c>
      <c r="C26" s="82" t="s">
        <v>2395</v>
      </c>
    </row>
    <row r="27" spans="1:3" ht="15.75" x14ac:dyDescent="0.25">
      <c r="A27" s="81" t="s">
        <v>40</v>
      </c>
      <c r="B27" s="82" t="s">
        <v>60</v>
      </c>
      <c r="C27" s="82" t="s">
        <v>2393</v>
      </c>
    </row>
    <row r="28" spans="1:3" ht="15.75" x14ac:dyDescent="0.2">
      <c r="A28" s="84" t="s">
        <v>61</v>
      </c>
    </row>
    <row r="29" spans="1:3" ht="15.75" x14ac:dyDescent="0.2">
      <c r="A29" s="85" t="s">
        <v>2400</v>
      </c>
    </row>
    <row r="30" spans="1:3" ht="15.75" x14ac:dyDescent="0.2">
      <c r="A30" s="85" t="s">
        <v>2401</v>
      </c>
    </row>
    <row r="31" spans="1:3" ht="15.75" x14ac:dyDescent="0.2">
      <c r="A31" s="85" t="s">
        <v>2402</v>
      </c>
    </row>
    <row r="32" spans="1:3" ht="15.75" x14ac:dyDescent="0.2">
      <c r="A32" s="85" t="s">
        <v>2403</v>
      </c>
    </row>
    <row r="33" spans="1:1" ht="15.75" x14ac:dyDescent="0.2">
      <c r="A33" s="85" t="s">
        <v>2404</v>
      </c>
    </row>
    <row r="34" spans="1:1" ht="15.75" x14ac:dyDescent="0.2">
      <c r="A34" s="85" t="s">
        <v>2405</v>
      </c>
    </row>
    <row r="35" spans="1:1" ht="15.75" x14ac:dyDescent="0.2">
      <c r="A35" s="85" t="s">
        <v>2406</v>
      </c>
    </row>
    <row r="36" spans="1:1" ht="15.75" x14ac:dyDescent="0.2">
      <c r="A36" s="85" t="s">
        <v>2407</v>
      </c>
    </row>
    <row r="37" spans="1:1" ht="15.75" x14ac:dyDescent="0.2">
      <c r="A37" s="85" t="s">
        <v>2408</v>
      </c>
    </row>
    <row r="38" spans="1:1" x14ac:dyDescent="0.2">
      <c r="A38" s="86"/>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8587-2AE5-46B9-AEA1-CFB677D579F8}">
  <sheetPr codeName="Sheet33"/>
  <dimension ref="A1:C17"/>
  <sheetViews>
    <sheetView workbookViewId="0"/>
  </sheetViews>
  <sheetFormatPr defaultColWidth="9.140625" defaultRowHeight="14.25" x14ac:dyDescent="0.2"/>
  <cols>
    <col min="1" max="1" width="44.42578125" style="27" customWidth="1"/>
    <col min="2" max="2" width="18.42578125" style="27" customWidth="1"/>
    <col min="3" max="3" width="33.28515625" style="27" customWidth="1"/>
    <col min="4" max="4" width="32.140625" style="27" customWidth="1"/>
    <col min="5" max="16384" width="9.140625" style="27"/>
  </cols>
  <sheetData>
    <row r="1" spans="1:3" ht="15" x14ac:dyDescent="0.2">
      <c r="A1" s="71" t="s">
        <v>2411</v>
      </c>
    </row>
    <row r="2" spans="1:3" ht="15" x14ac:dyDescent="0.2">
      <c r="A2" s="72"/>
    </row>
    <row r="3" spans="1:3" ht="15.75" x14ac:dyDescent="0.2">
      <c r="A3" s="73" t="s">
        <v>2412</v>
      </c>
      <c r="B3" s="73" t="s">
        <v>2413</v>
      </c>
      <c r="C3" s="73" t="s">
        <v>2414</v>
      </c>
    </row>
    <row r="4" spans="1:3" ht="43.5" customHeight="1" x14ac:dyDescent="0.2">
      <c r="A4" s="74" t="s">
        <v>2415</v>
      </c>
      <c r="B4" s="75" t="s">
        <v>2416</v>
      </c>
      <c r="C4" s="75" t="s">
        <v>2417</v>
      </c>
    </row>
    <row r="5" spans="1:3" ht="63" customHeight="1" x14ac:dyDescent="0.2">
      <c r="A5" s="74" t="s">
        <v>2415</v>
      </c>
      <c r="B5" s="75" t="s">
        <v>2418</v>
      </c>
      <c r="C5" s="75" t="s">
        <v>2419</v>
      </c>
    </row>
    <row r="6" spans="1:3" ht="43.5" customHeight="1" x14ac:dyDescent="0.2">
      <c r="A6" s="74" t="s">
        <v>2415</v>
      </c>
      <c r="B6" s="75" t="s">
        <v>2420</v>
      </c>
      <c r="C6" s="75" t="s">
        <v>2421</v>
      </c>
    </row>
    <row r="7" spans="1:3" ht="43.5" customHeight="1" x14ac:dyDescent="0.2">
      <c r="A7" s="74" t="s">
        <v>2422</v>
      </c>
      <c r="B7" s="75" t="s">
        <v>2423</v>
      </c>
      <c r="C7" s="75" t="s">
        <v>2424</v>
      </c>
    </row>
    <row r="8" spans="1:3" ht="23.25" x14ac:dyDescent="0.2">
      <c r="A8" s="76"/>
    </row>
    <row r="9" spans="1:3" x14ac:dyDescent="0.2">
      <c r="A9" s="71"/>
    </row>
    <row r="10" spans="1:3" x14ac:dyDescent="0.2">
      <c r="A10" s="71"/>
    </row>
    <row r="11" spans="1:3" x14ac:dyDescent="0.2">
      <c r="A11" s="71"/>
    </row>
    <row r="12" spans="1:3" x14ac:dyDescent="0.2">
      <c r="A12" s="71"/>
    </row>
    <row r="13" spans="1:3" x14ac:dyDescent="0.2">
      <c r="A13" s="71"/>
    </row>
    <row r="14" spans="1:3" x14ac:dyDescent="0.2">
      <c r="A14" s="71"/>
    </row>
    <row r="15" spans="1:3" x14ac:dyDescent="0.2">
      <c r="A15" s="71"/>
    </row>
    <row r="16" spans="1:3" x14ac:dyDescent="0.2">
      <c r="A16" s="71"/>
    </row>
    <row r="17" spans="1:1" x14ac:dyDescent="0.2">
      <c r="A17" s="7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5249-99B3-4419-9749-04D36ABFE749}">
  <sheetPr codeName="Sheet1"/>
  <dimension ref="A1:G36"/>
  <sheetViews>
    <sheetView topLeftCell="A5" workbookViewId="0"/>
  </sheetViews>
  <sheetFormatPr defaultColWidth="9.140625" defaultRowHeight="15" x14ac:dyDescent="0.25"/>
  <cols>
    <col min="1" max="1" width="26.85546875" customWidth="1"/>
    <col min="2" max="2" width="14.7109375" customWidth="1"/>
    <col min="3" max="3" width="13.7109375" customWidth="1"/>
    <col min="4" max="4" width="12.42578125" customWidth="1"/>
    <col min="5" max="5" width="12.85546875" customWidth="1"/>
    <col min="6" max="6" width="15.5703125" customWidth="1"/>
    <col min="7" max="7" width="12.85546875" customWidth="1"/>
    <col min="9" max="11" width="8.7109375"/>
    <col min="22" max="22" width="10" customWidth="1"/>
  </cols>
  <sheetData>
    <row r="1" spans="1:7" ht="15.75" x14ac:dyDescent="0.25">
      <c r="A1" s="31" t="s">
        <v>53</v>
      </c>
      <c r="B1" s="31"/>
      <c r="C1" s="31"/>
      <c r="D1" s="31"/>
      <c r="E1" s="31"/>
      <c r="F1" s="31"/>
      <c r="G1" s="31"/>
    </row>
    <row r="2" spans="1:7" ht="15.75" x14ac:dyDescent="0.25">
      <c r="A2" s="31"/>
      <c r="B2" s="31"/>
      <c r="C2" s="31"/>
      <c r="D2" s="31"/>
      <c r="E2" s="31"/>
      <c r="F2" s="31"/>
      <c r="G2" s="31"/>
    </row>
    <row r="3" spans="1:7" ht="77.25" customHeight="1" x14ac:dyDescent="0.25">
      <c r="A3" s="32" t="s">
        <v>5</v>
      </c>
      <c r="B3" s="33" t="s">
        <v>54</v>
      </c>
      <c r="C3" s="33" t="s">
        <v>55</v>
      </c>
      <c r="D3" s="33" t="s">
        <v>56</v>
      </c>
      <c r="E3" s="33" t="s">
        <v>57</v>
      </c>
      <c r="F3" s="33" t="s">
        <v>58</v>
      </c>
      <c r="G3" s="33" t="s">
        <v>59</v>
      </c>
    </row>
    <row r="4" spans="1:7" ht="15.75" x14ac:dyDescent="0.25">
      <c r="A4" s="34" t="s">
        <v>17</v>
      </c>
      <c r="B4" s="35">
        <v>97193</v>
      </c>
      <c r="C4" s="36">
        <v>541.99217252642495</v>
      </c>
      <c r="D4" s="35">
        <v>49923</v>
      </c>
      <c r="E4" s="36">
        <v>582.86360062020003</v>
      </c>
      <c r="F4" s="35">
        <v>47270</v>
      </c>
      <c r="G4" s="36">
        <v>512.31278702997997</v>
      </c>
    </row>
    <row r="5" spans="1:7" ht="15.75" x14ac:dyDescent="0.25">
      <c r="A5" s="37" t="s">
        <v>18</v>
      </c>
      <c r="B5" s="38">
        <v>4567</v>
      </c>
      <c r="C5" s="39">
        <v>23.922794341849599</v>
      </c>
      <c r="D5" s="38">
        <v>3534</v>
      </c>
      <c r="E5" s="39">
        <v>40.687139030269996</v>
      </c>
      <c r="F5" s="38">
        <v>1033</v>
      </c>
      <c r="G5" s="39">
        <v>10.07716717542</v>
      </c>
    </row>
    <row r="6" spans="1:7" ht="15.75" x14ac:dyDescent="0.25">
      <c r="A6" s="37" t="s">
        <v>19</v>
      </c>
      <c r="B6" s="38">
        <v>1253</v>
      </c>
      <c r="C6" s="39">
        <v>7.4185259799744303</v>
      </c>
      <c r="D6" s="38">
        <v>707</v>
      </c>
      <c r="E6" s="39">
        <v>8.7572998131900004</v>
      </c>
      <c r="F6" s="40">
        <v>546</v>
      </c>
      <c r="G6" s="39">
        <v>6.1912902391599998</v>
      </c>
    </row>
    <row r="7" spans="1:7" ht="15.75" x14ac:dyDescent="0.25">
      <c r="A7" s="37" t="s">
        <v>20</v>
      </c>
      <c r="B7" s="38" t="s">
        <v>60</v>
      </c>
      <c r="C7" s="39" t="s">
        <v>60</v>
      </c>
      <c r="D7" s="38" t="s">
        <v>60</v>
      </c>
      <c r="E7" s="39" t="s">
        <v>60</v>
      </c>
      <c r="F7" s="38">
        <v>13039</v>
      </c>
      <c r="G7" s="39">
        <v>147.54542677216</v>
      </c>
    </row>
    <row r="8" spans="1:7" ht="15.75" x14ac:dyDescent="0.25">
      <c r="A8" s="37" t="s">
        <v>21</v>
      </c>
      <c r="B8" s="38" t="s">
        <v>60</v>
      </c>
      <c r="C8" s="39" t="s">
        <v>60</v>
      </c>
      <c r="D8" s="38" t="s">
        <v>60</v>
      </c>
      <c r="E8" s="39" t="s">
        <v>60</v>
      </c>
      <c r="F8" s="38">
        <v>669</v>
      </c>
      <c r="G8" s="39">
        <v>8.4341401716199993</v>
      </c>
    </row>
    <row r="9" spans="1:7" ht="15.75" x14ac:dyDescent="0.25">
      <c r="A9" s="37" t="s">
        <v>22</v>
      </c>
      <c r="B9" s="38">
        <v>9244</v>
      </c>
      <c r="C9" s="39">
        <v>51.001695765156001</v>
      </c>
      <c r="D9" s="38">
        <v>5281</v>
      </c>
      <c r="E9" s="41">
        <v>62.728715235000003</v>
      </c>
      <c r="F9" s="38">
        <v>3963</v>
      </c>
      <c r="G9" s="41">
        <v>40.710242480689999</v>
      </c>
    </row>
    <row r="10" spans="1:7" ht="15.75" x14ac:dyDescent="0.25">
      <c r="A10" s="37" t="s">
        <v>23</v>
      </c>
      <c r="B10" s="38">
        <v>1016</v>
      </c>
      <c r="C10" s="39">
        <v>5.4996559169886101</v>
      </c>
      <c r="D10" s="38">
        <v>767</v>
      </c>
      <c r="E10" s="39">
        <v>8.9831498779899999</v>
      </c>
      <c r="F10" s="38">
        <v>249</v>
      </c>
      <c r="G10" s="39">
        <v>2.4408385265699999</v>
      </c>
    </row>
    <row r="11" spans="1:7" ht="15.75" x14ac:dyDescent="0.25">
      <c r="A11" s="37" t="s">
        <v>24</v>
      </c>
      <c r="B11" s="38">
        <v>455</v>
      </c>
      <c r="C11" s="39">
        <v>2.8293147990993002</v>
      </c>
      <c r="D11" s="38">
        <v>248</v>
      </c>
      <c r="E11" s="39">
        <v>3.1393472901199999</v>
      </c>
      <c r="F11" s="38">
        <v>207</v>
      </c>
      <c r="G11" s="39">
        <v>2.53745969565</v>
      </c>
    </row>
    <row r="12" spans="1:7" ht="15.75" x14ac:dyDescent="0.25">
      <c r="A12" s="37" t="s">
        <v>25</v>
      </c>
      <c r="B12" s="38">
        <v>3310</v>
      </c>
      <c r="C12" s="39">
        <v>19.0447843166444</v>
      </c>
      <c r="D12" s="38">
        <v>2205</v>
      </c>
      <c r="E12" s="39">
        <v>26.964374460039998</v>
      </c>
      <c r="F12" s="38">
        <v>1105</v>
      </c>
      <c r="G12" s="39">
        <v>11.96051267817</v>
      </c>
    </row>
    <row r="13" spans="1:7" ht="15.75" x14ac:dyDescent="0.25">
      <c r="A13" s="37" t="s">
        <v>26</v>
      </c>
      <c r="B13" s="38">
        <v>411</v>
      </c>
      <c r="C13" s="39">
        <v>2.2331863015364801</v>
      </c>
      <c r="D13" s="38">
        <v>351</v>
      </c>
      <c r="E13" s="39">
        <v>4.0731341991400001</v>
      </c>
      <c r="F13" s="38">
        <v>60</v>
      </c>
      <c r="G13" s="39">
        <v>0.62902082749999999</v>
      </c>
    </row>
    <row r="14" spans="1:7" ht="15.75" x14ac:dyDescent="0.25">
      <c r="A14" s="37" t="s">
        <v>27</v>
      </c>
      <c r="B14" s="38">
        <v>2694</v>
      </c>
      <c r="C14" s="39">
        <v>15.1503754045986</v>
      </c>
      <c r="D14" s="38">
        <v>1479</v>
      </c>
      <c r="E14" s="39">
        <v>17.664510604229999</v>
      </c>
      <c r="F14" s="38">
        <v>1215</v>
      </c>
      <c r="G14" s="39">
        <v>12.840467794349999</v>
      </c>
    </row>
    <row r="15" spans="1:7" ht="15.75" x14ac:dyDescent="0.25">
      <c r="A15" s="37" t="s">
        <v>28</v>
      </c>
      <c r="B15" s="38">
        <v>1744</v>
      </c>
      <c r="C15" s="39">
        <v>9.2876551998251493</v>
      </c>
      <c r="D15" s="38">
        <v>1216</v>
      </c>
      <c r="E15" s="39">
        <v>13.930765322939999</v>
      </c>
      <c r="F15" s="38">
        <v>528</v>
      </c>
      <c r="G15" s="39">
        <v>5.2217999993799999</v>
      </c>
    </row>
    <row r="16" spans="1:7" ht="15.75" x14ac:dyDescent="0.25">
      <c r="A16" s="37" t="s">
        <v>29</v>
      </c>
      <c r="B16" s="38">
        <v>10738</v>
      </c>
      <c r="C16" s="39">
        <v>56.164159689404698</v>
      </c>
      <c r="D16" s="38">
        <v>4928</v>
      </c>
      <c r="E16" s="39">
        <v>56.092505384589998</v>
      </c>
      <c r="F16" s="38">
        <v>5810</v>
      </c>
      <c r="G16" s="39">
        <v>56.6044982875</v>
      </c>
    </row>
    <row r="17" spans="1:7" ht="15.75" x14ac:dyDescent="0.25">
      <c r="A17" s="37" t="s">
        <v>30</v>
      </c>
      <c r="B17" s="38">
        <v>4922</v>
      </c>
      <c r="C17" s="39">
        <v>27.5846693202766</v>
      </c>
      <c r="D17" s="38">
        <v>2832</v>
      </c>
      <c r="E17" s="39">
        <v>33.712838891940002</v>
      </c>
      <c r="F17" s="38">
        <v>2090</v>
      </c>
      <c r="G17" s="39">
        <v>22.864920488580001</v>
      </c>
    </row>
    <row r="18" spans="1:7" ht="15.75" x14ac:dyDescent="0.25">
      <c r="A18" s="37" t="s">
        <v>31</v>
      </c>
      <c r="B18" s="38">
        <v>1759</v>
      </c>
      <c r="C18" s="39">
        <v>9.4191859664089304</v>
      </c>
      <c r="D18" s="38">
        <v>1007</v>
      </c>
      <c r="E18" s="39">
        <v>11.733318552469999</v>
      </c>
      <c r="F18" s="38">
        <v>752</v>
      </c>
      <c r="G18" s="39">
        <v>7.5357121742400004</v>
      </c>
    </row>
    <row r="19" spans="1:7" ht="15.75" x14ac:dyDescent="0.25">
      <c r="A19" s="37" t="s">
        <v>32</v>
      </c>
      <c r="B19" s="38">
        <v>5117</v>
      </c>
      <c r="C19" s="39">
        <v>28.197920677656299</v>
      </c>
      <c r="D19" s="38">
        <v>2838</v>
      </c>
      <c r="E19" s="39">
        <v>33.656120319629999</v>
      </c>
      <c r="F19" s="38">
        <v>2279</v>
      </c>
      <c r="G19" s="39">
        <v>23.618835614489999</v>
      </c>
    </row>
    <row r="20" spans="1:7" ht="15.75" x14ac:dyDescent="0.25">
      <c r="A20" s="37" t="s">
        <v>33</v>
      </c>
      <c r="B20" s="38">
        <v>2122</v>
      </c>
      <c r="C20" s="39">
        <v>12.096750644727001</v>
      </c>
      <c r="D20" s="38">
        <v>1448</v>
      </c>
      <c r="E20" s="39">
        <v>17.50027818637</v>
      </c>
      <c r="F20" s="38">
        <v>674</v>
      </c>
      <c r="G20" s="39">
        <v>7.1768562988399998</v>
      </c>
    </row>
    <row r="21" spans="1:7" ht="15.75" x14ac:dyDescent="0.25">
      <c r="A21" s="37" t="s">
        <v>34</v>
      </c>
      <c r="B21" s="38" t="s">
        <v>60</v>
      </c>
      <c r="C21" s="39" t="s">
        <v>60</v>
      </c>
      <c r="D21" s="38" t="s">
        <v>60</v>
      </c>
      <c r="E21" s="39" t="s">
        <v>60</v>
      </c>
      <c r="F21" s="38">
        <v>1368</v>
      </c>
      <c r="G21" s="39">
        <v>15.32438812429</v>
      </c>
    </row>
    <row r="22" spans="1:7" ht="15.75" x14ac:dyDescent="0.25">
      <c r="A22" s="37" t="s">
        <v>35</v>
      </c>
      <c r="B22" s="38">
        <v>2655</v>
      </c>
      <c r="C22" s="39">
        <v>14.1948473186422</v>
      </c>
      <c r="D22" s="38">
        <v>1373</v>
      </c>
      <c r="E22" s="39">
        <v>16.020114411440002</v>
      </c>
      <c r="F22" s="38">
        <v>1282</v>
      </c>
      <c r="G22" s="39">
        <v>12.60825935109</v>
      </c>
    </row>
    <row r="23" spans="1:7" ht="15.75" x14ac:dyDescent="0.25">
      <c r="A23" s="37" t="s">
        <v>36</v>
      </c>
      <c r="B23" s="38" t="s">
        <v>60</v>
      </c>
      <c r="C23" s="39" t="s">
        <v>60</v>
      </c>
      <c r="D23" s="38">
        <v>10192</v>
      </c>
      <c r="E23" s="39">
        <v>114.45726829737001</v>
      </c>
      <c r="F23" s="38" t="s">
        <v>60</v>
      </c>
      <c r="G23" s="39" t="s">
        <v>60</v>
      </c>
    </row>
    <row r="24" spans="1:7" ht="15.75" x14ac:dyDescent="0.25">
      <c r="A24" s="37" t="s">
        <v>37</v>
      </c>
      <c r="B24" s="38">
        <v>1850</v>
      </c>
      <c r="C24" s="39">
        <v>10.1394603876728</v>
      </c>
      <c r="D24" s="38">
        <v>1207</v>
      </c>
      <c r="E24" s="39">
        <v>14.289095372569999</v>
      </c>
      <c r="F24" s="38">
        <v>643</v>
      </c>
      <c r="G24" s="39">
        <v>6.5898948605800003</v>
      </c>
    </row>
    <row r="25" spans="1:7" ht="15.75" x14ac:dyDescent="0.25">
      <c r="A25" s="37" t="s">
        <v>38</v>
      </c>
      <c r="B25" s="38" t="s">
        <v>60</v>
      </c>
      <c r="C25" s="39" t="s">
        <v>60</v>
      </c>
      <c r="D25" s="38">
        <v>564</v>
      </c>
      <c r="E25" s="39">
        <v>7.1419217146199996</v>
      </c>
      <c r="F25" s="38" t="s">
        <v>60</v>
      </c>
      <c r="G25" s="39" t="s">
        <v>60</v>
      </c>
    </row>
    <row r="26" spans="1:7" ht="15.75" x14ac:dyDescent="0.25">
      <c r="A26" s="37" t="s">
        <v>39</v>
      </c>
      <c r="B26" s="38">
        <v>3181</v>
      </c>
      <c r="C26" s="39">
        <v>20.196888108325702</v>
      </c>
      <c r="D26" s="38">
        <v>955</v>
      </c>
      <c r="E26" s="39">
        <v>12.17542863627</v>
      </c>
      <c r="F26" s="38">
        <v>2226</v>
      </c>
      <c r="G26" s="39">
        <v>28.025580165320001</v>
      </c>
    </row>
    <row r="27" spans="1:7" ht="15.75" x14ac:dyDescent="0.25">
      <c r="A27" s="37" t="s">
        <v>40</v>
      </c>
      <c r="B27" s="38" t="s">
        <v>60</v>
      </c>
      <c r="C27" s="39" t="s">
        <v>60</v>
      </c>
      <c r="D27" s="38" t="s">
        <v>60</v>
      </c>
      <c r="E27" s="39" t="s">
        <v>60</v>
      </c>
      <c r="F27" s="38">
        <v>3629</v>
      </c>
      <c r="G27" s="39">
        <v>40.433476820229998</v>
      </c>
    </row>
    <row r="28" spans="1:7" ht="15.75" x14ac:dyDescent="0.25">
      <c r="A28" s="43" t="s">
        <v>61</v>
      </c>
    </row>
    <row r="29" spans="1:7" ht="15.75" x14ac:dyDescent="0.25">
      <c r="A29" s="44" t="s">
        <v>62</v>
      </c>
    </row>
    <row r="30" spans="1:7" ht="15.75" x14ac:dyDescent="0.25">
      <c r="A30" s="44" t="s">
        <v>63</v>
      </c>
    </row>
    <row r="31" spans="1:7" ht="15.75" x14ac:dyDescent="0.25">
      <c r="A31" s="43" t="s">
        <v>64</v>
      </c>
    </row>
    <row r="32" spans="1:7" ht="15.75" x14ac:dyDescent="0.25">
      <c r="A32" s="45" t="s">
        <v>65</v>
      </c>
    </row>
    <row r="33" spans="1:1" ht="15.75" x14ac:dyDescent="0.25">
      <c r="A33" s="45" t="s">
        <v>66</v>
      </c>
    </row>
    <row r="34" spans="1:1" ht="15.75" x14ac:dyDescent="0.25">
      <c r="A34" s="45" t="s">
        <v>67</v>
      </c>
    </row>
    <row r="35" spans="1:1" ht="15.75" x14ac:dyDescent="0.25">
      <c r="A35" s="43" t="s">
        <v>68</v>
      </c>
    </row>
    <row r="36" spans="1:1" ht="15.75" x14ac:dyDescent="0.25">
      <c r="A36" s="4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53D9-47CA-48F4-9D29-067F7BA0C48C}">
  <sheetPr codeName="Sheet2"/>
  <dimension ref="A1:I37"/>
  <sheetViews>
    <sheetView topLeftCell="A6" workbookViewId="0"/>
  </sheetViews>
  <sheetFormatPr defaultColWidth="9.140625" defaultRowHeight="15" x14ac:dyDescent="0.25"/>
  <cols>
    <col min="1" max="1" width="26.7109375" customWidth="1"/>
    <col min="2" max="9" width="20.28515625" customWidth="1"/>
  </cols>
  <sheetData>
    <row r="1" spans="1:9" ht="15.75" x14ac:dyDescent="0.25">
      <c r="A1" s="335" t="s">
        <v>70</v>
      </c>
      <c r="B1" s="335"/>
      <c r="C1" s="335"/>
      <c r="D1" s="335"/>
      <c r="E1" s="335"/>
      <c r="F1" s="335"/>
      <c r="G1" s="335"/>
      <c r="H1" s="335"/>
      <c r="I1" s="335"/>
    </row>
    <row r="2" spans="1:9" ht="15.75" x14ac:dyDescent="0.25">
      <c r="A2" s="335"/>
      <c r="B2" s="335"/>
      <c r="C2" s="335"/>
      <c r="D2" s="335"/>
      <c r="E2" s="335"/>
      <c r="F2" s="335"/>
      <c r="G2" s="335"/>
      <c r="H2" s="335"/>
      <c r="I2" s="335"/>
    </row>
    <row r="3" spans="1:9" x14ac:dyDescent="0.25">
      <c r="A3" s="367" t="s">
        <v>5</v>
      </c>
      <c r="B3" s="365" t="s">
        <v>71</v>
      </c>
      <c r="C3" s="365" t="s">
        <v>72</v>
      </c>
      <c r="D3" s="365" t="s">
        <v>73</v>
      </c>
      <c r="E3" s="365" t="s">
        <v>74</v>
      </c>
      <c r="F3" s="365" t="s">
        <v>75</v>
      </c>
      <c r="G3" s="365" t="s">
        <v>76</v>
      </c>
      <c r="H3" s="365" t="s">
        <v>77</v>
      </c>
      <c r="I3" s="365" t="s">
        <v>78</v>
      </c>
    </row>
    <row r="4" spans="1:9" ht="18.75" customHeight="1" x14ac:dyDescent="0.25">
      <c r="A4" s="367"/>
      <c r="B4" s="366"/>
      <c r="C4" s="366"/>
      <c r="D4" s="366"/>
      <c r="E4" s="366"/>
      <c r="F4" s="366"/>
      <c r="G4" s="366"/>
      <c r="H4" s="366"/>
      <c r="I4" s="366"/>
    </row>
    <row r="5" spans="1:9" ht="15.75" x14ac:dyDescent="0.25">
      <c r="A5" s="194" t="s">
        <v>17</v>
      </c>
      <c r="B5" s="336">
        <v>4599</v>
      </c>
      <c r="C5" s="337">
        <v>59.482775345495497</v>
      </c>
      <c r="D5" s="336">
        <v>19116</v>
      </c>
      <c r="E5" s="337">
        <v>495.89516782378098</v>
      </c>
      <c r="F5" s="336">
        <v>55237</v>
      </c>
      <c r="G5" s="337">
        <v>1690.2883316033799</v>
      </c>
      <c r="H5" s="336">
        <v>18241</v>
      </c>
      <c r="I5" s="337">
        <v>2445.4889637272399</v>
      </c>
    </row>
    <row r="6" spans="1:9" ht="15.75" x14ac:dyDescent="0.25">
      <c r="A6" s="338" t="s">
        <v>18</v>
      </c>
      <c r="B6" s="339">
        <v>34</v>
      </c>
      <c r="C6" s="340">
        <v>0.439750894052369</v>
      </c>
      <c r="D6" s="339">
        <v>444</v>
      </c>
      <c r="E6" s="340">
        <v>11.5179668609416</v>
      </c>
      <c r="F6" s="339">
        <v>2698</v>
      </c>
      <c r="G6" s="340">
        <v>82.560564814633494</v>
      </c>
      <c r="H6" s="339">
        <v>1391</v>
      </c>
      <c r="I6" s="340">
        <v>186.485124091036</v>
      </c>
    </row>
    <row r="7" spans="1:9" ht="15.75" x14ac:dyDescent="0.25">
      <c r="A7" s="338" t="s">
        <v>19</v>
      </c>
      <c r="B7" s="339">
        <v>272</v>
      </c>
      <c r="C7" s="340">
        <v>3.5180071524189498</v>
      </c>
      <c r="D7" s="339">
        <v>278</v>
      </c>
      <c r="E7" s="340">
        <v>7.2116999714904404</v>
      </c>
      <c r="F7" s="339">
        <v>552</v>
      </c>
      <c r="G7" s="340">
        <v>16.891561074009498</v>
      </c>
      <c r="H7" s="339">
        <v>151</v>
      </c>
      <c r="I7" s="340">
        <v>20.243891975374801</v>
      </c>
    </row>
    <row r="8" spans="1:9" ht="15.75" x14ac:dyDescent="0.25">
      <c r="A8" s="338" t="s">
        <v>20</v>
      </c>
      <c r="B8" s="339">
        <v>645</v>
      </c>
      <c r="C8" s="340">
        <v>17.139900652352601</v>
      </c>
      <c r="D8" s="339">
        <v>4085</v>
      </c>
      <c r="E8" s="340">
        <v>207.836425355942</v>
      </c>
      <c r="F8" s="339">
        <v>6536</v>
      </c>
      <c r="G8" s="340">
        <v>382.63528932403102</v>
      </c>
      <c r="H8" s="339">
        <v>1773</v>
      </c>
      <c r="I8" s="340">
        <v>402.86298568507198</v>
      </c>
    </row>
    <row r="9" spans="1:9" ht="15.75" x14ac:dyDescent="0.25">
      <c r="A9" s="338" t="s">
        <v>21</v>
      </c>
      <c r="B9" s="339">
        <v>182</v>
      </c>
      <c r="C9" s="340">
        <v>4.8363750677956103</v>
      </c>
      <c r="D9" s="339">
        <v>283</v>
      </c>
      <c r="E9" s="340">
        <v>14.398459822700501</v>
      </c>
      <c r="F9" s="339">
        <v>172</v>
      </c>
      <c r="G9" s="340">
        <v>10.069349719053401</v>
      </c>
      <c r="H9" s="339">
        <v>32</v>
      </c>
      <c r="I9" s="340">
        <v>7.2710747557373301</v>
      </c>
    </row>
    <row r="10" spans="1:9" ht="15.75" x14ac:dyDescent="0.25">
      <c r="A10" s="338" t="s">
        <v>22</v>
      </c>
      <c r="B10" s="341">
        <v>186</v>
      </c>
      <c r="C10" s="342">
        <v>2.4056960674629599</v>
      </c>
      <c r="D10" s="339">
        <v>1724</v>
      </c>
      <c r="E10" s="342">
        <v>44.722916369962299</v>
      </c>
      <c r="F10" s="339">
        <v>5099</v>
      </c>
      <c r="G10" s="342">
        <v>156.03273535575099</v>
      </c>
      <c r="H10" s="339">
        <v>2235</v>
      </c>
      <c r="I10" s="342">
        <v>299.636414337502</v>
      </c>
    </row>
    <row r="11" spans="1:9" ht="15.75" x14ac:dyDescent="0.25">
      <c r="A11" s="338" t="s">
        <v>23</v>
      </c>
      <c r="B11" s="339">
        <v>8</v>
      </c>
      <c r="C11" s="340">
        <v>0.103470798600557</v>
      </c>
      <c r="D11" s="339">
        <v>157</v>
      </c>
      <c r="E11" s="340">
        <v>4.0727945882158201</v>
      </c>
      <c r="F11" s="339">
        <v>630</v>
      </c>
      <c r="G11" s="340">
        <v>19.278412095337</v>
      </c>
      <c r="H11" s="339">
        <v>221</v>
      </c>
      <c r="I11" s="340">
        <v>29.628477659323501</v>
      </c>
    </row>
    <row r="12" spans="1:9" ht="15.75" x14ac:dyDescent="0.25">
      <c r="A12" s="338" t="s">
        <v>24</v>
      </c>
      <c r="B12" s="339">
        <v>241</v>
      </c>
      <c r="C12" s="340">
        <v>3.1170578078417899</v>
      </c>
      <c r="D12" s="339">
        <v>93</v>
      </c>
      <c r="E12" s="340">
        <v>2.4125471127647899</v>
      </c>
      <c r="F12" s="339">
        <v>94</v>
      </c>
      <c r="G12" s="340">
        <v>2.8764614872407499</v>
      </c>
      <c r="H12" s="339">
        <v>27</v>
      </c>
      <c r="I12" s="340">
        <v>3.6197687638087501</v>
      </c>
    </row>
    <row r="13" spans="1:9" ht="15.75" x14ac:dyDescent="0.25">
      <c r="A13" s="338" t="s">
        <v>25</v>
      </c>
      <c r="B13" s="339">
        <v>134</v>
      </c>
      <c r="C13" s="340">
        <v>1.7331358765593401</v>
      </c>
      <c r="D13" s="339">
        <v>856</v>
      </c>
      <c r="E13" s="340">
        <v>22.2058099841576</v>
      </c>
      <c r="F13" s="339">
        <v>1865</v>
      </c>
      <c r="G13" s="340">
        <v>57.070219933021299</v>
      </c>
      <c r="H13" s="339">
        <v>455</v>
      </c>
      <c r="I13" s="340">
        <v>60.999806945665902</v>
      </c>
    </row>
    <row r="14" spans="1:9" ht="15.75" x14ac:dyDescent="0.25">
      <c r="A14" s="338" t="s">
        <v>26</v>
      </c>
      <c r="B14" s="339" t="s">
        <v>79</v>
      </c>
      <c r="C14" s="340" t="s">
        <v>79</v>
      </c>
      <c r="D14" s="339" t="s">
        <v>80</v>
      </c>
      <c r="E14" s="340">
        <v>1.803030303030303</v>
      </c>
      <c r="F14" s="339">
        <v>270</v>
      </c>
      <c r="G14" s="340">
        <v>8.2621766122872593</v>
      </c>
      <c r="H14" s="339">
        <v>70</v>
      </c>
      <c r="I14" s="340">
        <v>9.3845856839486004</v>
      </c>
    </row>
    <row r="15" spans="1:9" ht="15.75" x14ac:dyDescent="0.25">
      <c r="A15" s="338" t="s">
        <v>27</v>
      </c>
      <c r="B15" s="339">
        <v>357</v>
      </c>
      <c r="C15" s="340">
        <v>4.6173843875498797</v>
      </c>
      <c r="D15" s="339">
        <v>401</v>
      </c>
      <c r="E15" s="340">
        <v>10.4024880883729</v>
      </c>
      <c r="F15" s="339">
        <v>1429</v>
      </c>
      <c r="G15" s="340">
        <v>43.728334736883298</v>
      </c>
      <c r="H15" s="339">
        <v>507</v>
      </c>
      <c r="I15" s="340">
        <v>67.971213453741996</v>
      </c>
    </row>
    <row r="16" spans="1:9" ht="15.75" x14ac:dyDescent="0.25">
      <c r="A16" s="338" t="s">
        <v>28</v>
      </c>
      <c r="B16" s="339">
        <v>21</v>
      </c>
      <c r="C16" s="340">
        <v>0.27161084632646298</v>
      </c>
      <c r="D16" s="339">
        <v>218</v>
      </c>
      <c r="E16" s="340">
        <v>5.6552179632550903</v>
      </c>
      <c r="F16" s="339">
        <v>1134</v>
      </c>
      <c r="G16" s="340">
        <v>34.701141771606501</v>
      </c>
      <c r="H16" s="339">
        <v>371</v>
      </c>
      <c r="I16" s="340">
        <v>49.738304124927602</v>
      </c>
    </row>
    <row r="17" spans="1:9" ht="15.75" x14ac:dyDescent="0.25">
      <c r="A17" s="338" t="s">
        <v>29</v>
      </c>
      <c r="B17" s="339">
        <v>57</v>
      </c>
      <c r="C17" s="340">
        <v>0.73722944002897195</v>
      </c>
      <c r="D17" s="339">
        <v>1033</v>
      </c>
      <c r="E17" s="340">
        <v>26.797431908451902</v>
      </c>
      <c r="F17" s="339">
        <v>6972</v>
      </c>
      <c r="G17" s="340">
        <v>213.34776052172899</v>
      </c>
      <c r="H17" s="339">
        <v>2676</v>
      </c>
      <c r="I17" s="340">
        <v>358.75930414637799</v>
      </c>
    </row>
    <row r="18" spans="1:9" ht="15.75" x14ac:dyDescent="0.25">
      <c r="A18" s="338" t="s">
        <v>30</v>
      </c>
      <c r="B18" s="339">
        <v>307</v>
      </c>
      <c r="C18" s="340">
        <v>3.97069189629639</v>
      </c>
      <c r="D18" s="339">
        <v>997</v>
      </c>
      <c r="E18" s="340">
        <v>25.863542703510699</v>
      </c>
      <c r="F18" s="339">
        <v>2513</v>
      </c>
      <c r="G18" s="340">
        <v>76.899443802510703</v>
      </c>
      <c r="H18" s="339">
        <v>1105</v>
      </c>
      <c r="I18" s="340">
        <v>148.14238829661701</v>
      </c>
    </row>
    <row r="19" spans="1:9" ht="15.75" x14ac:dyDescent="0.25">
      <c r="A19" s="338" t="s">
        <v>31</v>
      </c>
      <c r="B19" s="339">
        <v>9</v>
      </c>
      <c r="C19" s="340">
        <v>0.11640464842562701</v>
      </c>
      <c r="D19" s="339">
        <v>239</v>
      </c>
      <c r="E19" s="340">
        <v>6.1999866661374599</v>
      </c>
      <c r="F19" s="339">
        <v>1037</v>
      </c>
      <c r="G19" s="340">
        <v>31.732878322007</v>
      </c>
      <c r="H19" s="339">
        <v>474</v>
      </c>
      <c r="I19" s="340">
        <v>63.547051631309103</v>
      </c>
    </row>
    <row r="20" spans="1:9" ht="15.75" x14ac:dyDescent="0.25">
      <c r="A20" s="338" t="s">
        <v>32</v>
      </c>
      <c r="B20" s="339">
        <v>305</v>
      </c>
      <c r="C20" s="340">
        <v>3.9448241966462501</v>
      </c>
      <c r="D20" s="339">
        <v>859</v>
      </c>
      <c r="E20" s="340">
        <v>22.2836340845694</v>
      </c>
      <c r="F20" s="339">
        <v>2779</v>
      </c>
      <c r="G20" s="340">
        <v>85.039217798319697</v>
      </c>
      <c r="H20" s="339">
        <v>1174</v>
      </c>
      <c r="I20" s="340">
        <v>157.39290847079499</v>
      </c>
    </row>
    <row r="21" spans="1:9" ht="15.75" x14ac:dyDescent="0.25">
      <c r="A21" s="338" t="s">
        <v>33</v>
      </c>
      <c r="B21" s="339">
        <v>50</v>
      </c>
      <c r="C21" s="340">
        <v>0.64669249125348405</v>
      </c>
      <c r="D21" s="339">
        <v>518</v>
      </c>
      <c r="E21" s="340">
        <v>13.437628004431801</v>
      </c>
      <c r="F21" s="339">
        <v>1270</v>
      </c>
      <c r="G21" s="340">
        <v>38.8628307318697</v>
      </c>
      <c r="H21" s="339">
        <v>284</v>
      </c>
      <c r="I21" s="340">
        <v>38.074604774877201</v>
      </c>
    </row>
    <row r="22" spans="1:9" ht="15.75" x14ac:dyDescent="0.25">
      <c r="A22" s="338" t="s">
        <v>34</v>
      </c>
      <c r="B22" s="339">
        <v>92</v>
      </c>
      <c r="C22" s="340">
        <v>2.4447610232813002</v>
      </c>
      <c r="D22" s="339">
        <v>391</v>
      </c>
      <c r="E22" s="340">
        <v>19.893278412282299</v>
      </c>
      <c r="F22" s="339">
        <v>682</v>
      </c>
      <c r="G22" s="340">
        <v>39.926142490665399</v>
      </c>
      <c r="H22" s="339">
        <v>203</v>
      </c>
      <c r="I22" s="340">
        <v>46.125880481708698</v>
      </c>
    </row>
    <row r="23" spans="1:9" ht="15.75" x14ac:dyDescent="0.25">
      <c r="A23" s="338" t="s">
        <v>35</v>
      </c>
      <c r="B23" s="339">
        <v>26</v>
      </c>
      <c r="C23" s="340">
        <v>0.33628009545181198</v>
      </c>
      <c r="D23" s="339">
        <v>350</v>
      </c>
      <c r="E23" s="340">
        <v>9.0794783813728497</v>
      </c>
      <c r="F23" s="339">
        <v>1544</v>
      </c>
      <c r="G23" s="340">
        <v>47.247409960635302</v>
      </c>
      <c r="H23" s="339">
        <v>735</v>
      </c>
      <c r="I23" s="340">
        <v>98.538149681460396</v>
      </c>
    </row>
    <row r="24" spans="1:9" ht="15.75" x14ac:dyDescent="0.25">
      <c r="A24" s="338" t="s">
        <v>36</v>
      </c>
      <c r="B24" s="339" t="s">
        <v>79</v>
      </c>
      <c r="C24" s="340" t="s">
        <v>79</v>
      </c>
      <c r="D24" s="339" t="s">
        <v>81</v>
      </c>
      <c r="E24" s="343">
        <f>1250/1247*66</f>
        <v>66.158781074578982</v>
      </c>
      <c r="F24" s="339">
        <v>7849</v>
      </c>
      <c r="G24" s="340">
        <v>503.221670139445</v>
      </c>
      <c r="H24" s="339">
        <v>1096</v>
      </c>
      <c r="I24" s="340">
        <v>358.39949771749201</v>
      </c>
    </row>
    <row r="25" spans="1:9" ht="15.75" x14ac:dyDescent="0.25">
      <c r="A25" s="338" t="s">
        <v>37</v>
      </c>
      <c r="B25" s="339">
        <v>43</v>
      </c>
      <c r="C25" s="340">
        <v>0.55615554247799603</v>
      </c>
      <c r="D25" s="339">
        <v>319</v>
      </c>
      <c r="E25" s="340">
        <v>8.2752960104512603</v>
      </c>
      <c r="F25" s="339">
        <v>1038</v>
      </c>
      <c r="G25" s="340">
        <v>31.763478976126599</v>
      </c>
      <c r="H25" s="339">
        <v>450</v>
      </c>
      <c r="I25" s="340">
        <v>60.329479396812502</v>
      </c>
    </row>
    <row r="26" spans="1:9" ht="15.75" x14ac:dyDescent="0.25">
      <c r="A26" s="338" t="s">
        <v>38</v>
      </c>
      <c r="B26" s="339">
        <v>390</v>
      </c>
      <c r="C26" s="340">
        <v>9.8273882254281908</v>
      </c>
      <c r="D26" s="339">
        <v>139</v>
      </c>
      <c r="E26" s="340">
        <v>7.3569925038068504</v>
      </c>
      <c r="F26" s="339" t="s">
        <v>82</v>
      </c>
      <c r="G26" s="343">
        <f>30/32*2.1</f>
        <v>1.96875</v>
      </c>
      <c r="H26" s="339" t="s">
        <v>79</v>
      </c>
      <c r="I26" s="340" t="s">
        <v>79</v>
      </c>
    </row>
    <row r="27" spans="1:9" ht="15.75" x14ac:dyDescent="0.25">
      <c r="A27" s="338" t="s">
        <v>39</v>
      </c>
      <c r="B27" s="339">
        <v>634</v>
      </c>
      <c r="C27" s="340">
        <v>8.2000607890941808</v>
      </c>
      <c r="D27" s="339">
        <v>1303</v>
      </c>
      <c r="E27" s="340">
        <v>33.801600945510899</v>
      </c>
      <c r="F27" s="339">
        <v>1129</v>
      </c>
      <c r="G27" s="340">
        <v>34.548138501008602</v>
      </c>
      <c r="H27" s="339">
        <v>115</v>
      </c>
      <c r="I27" s="340">
        <v>15.4175336236299</v>
      </c>
    </row>
    <row r="28" spans="1:9" ht="15.75" x14ac:dyDescent="0.25">
      <c r="A28" s="338" t="s">
        <v>40</v>
      </c>
      <c r="B28" s="339">
        <v>83</v>
      </c>
      <c r="C28" s="340">
        <v>2.2055996188298699</v>
      </c>
      <c r="D28" s="339">
        <v>1043</v>
      </c>
      <c r="E28" s="340">
        <v>53.065701749387401</v>
      </c>
      <c r="F28" s="339">
        <v>2137</v>
      </c>
      <c r="G28" s="340">
        <v>125.105815986146</v>
      </c>
      <c r="H28" s="339">
        <v>366</v>
      </c>
      <c r="I28" s="340">
        <v>83.162917518745701</v>
      </c>
    </row>
    <row r="29" spans="1:9" ht="15.75" x14ac:dyDescent="0.25">
      <c r="A29" s="43" t="s">
        <v>83</v>
      </c>
    </row>
    <row r="30" spans="1:9" ht="15.75" x14ac:dyDescent="0.25">
      <c r="A30" s="44" t="s">
        <v>84</v>
      </c>
    </row>
    <row r="31" spans="1:9" ht="15.75" x14ac:dyDescent="0.25">
      <c r="A31" s="44" t="s">
        <v>85</v>
      </c>
    </row>
    <row r="32" spans="1:9" ht="15.75" x14ac:dyDescent="0.25">
      <c r="A32" s="43" t="s">
        <v>64</v>
      </c>
    </row>
    <row r="33" spans="1:1" ht="15.75" x14ac:dyDescent="0.25">
      <c r="A33" s="45" t="s">
        <v>86</v>
      </c>
    </row>
    <row r="34" spans="1:1" ht="15.75" x14ac:dyDescent="0.25">
      <c r="A34" s="45" t="s">
        <v>66</v>
      </c>
    </row>
    <row r="35" spans="1:1" ht="15.75" x14ac:dyDescent="0.25">
      <c r="A35" s="45" t="s">
        <v>67</v>
      </c>
    </row>
    <row r="36" spans="1:1" ht="15.75" x14ac:dyDescent="0.25">
      <c r="A36" s="43" t="s">
        <v>68</v>
      </c>
    </row>
    <row r="37" spans="1:1" ht="15.75" x14ac:dyDescent="0.25">
      <c r="A37" s="43" t="s">
        <v>69</v>
      </c>
    </row>
  </sheetData>
  <mergeCells count="9">
    <mergeCell ref="G3:G4"/>
    <mergeCell ref="H3:H4"/>
    <mergeCell ref="I3:I4"/>
    <mergeCell ref="A3:A4"/>
    <mergeCell ref="B3:B4"/>
    <mergeCell ref="C3:C4"/>
    <mergeCell ref="D3:D4"/>
    <mergeCell ref="E3:E4"/>
    <mergeCell ref="F3: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AE319-34EA-4D51-A972-BE829F2DD003}">
  <sheetPr codeName="Sheet8"/>
  <dimension ref="A1:G35"/>
  <sheetViews>
    <sheetView workbookViewId="0"/>
  </sheetViews>
  <sheetFormatPr defaultColWidth="8.7109375" defaultRowHeight="14.25" x14ac:dyDescent="0.2"/>
  <cols>
    <col min="1" max="1" width="28.28515625" style="24" customWidth="1"/>
    <col min="2" max="7" width="13.5703125" style="24" customWidth="1"/>
    <col min="8" max="12" width="8.7109375" style="24"/>
    <col min="13" max="13" width="8.5703125" style="24" customWidth="1"/>
    <col min="14" max="16384" width="8.7109375" style="24"/>
  </cols>
  <sheetData>
    <row r="1" spans="1:7" s="22" customFormat="1" ht="15.75" x14ac:dyDescent="0.25">
      <c r="A1" s="22" t="s">
        <v>87</v>
      </c>
    </row>
    <row r="2" spans="1:7" s="22" customFormat="1" ht="15.75" x14ac:dyDescent="0.25"/>
    <row r="3" spans="1:7" s="22" customFormat="1" ht="49.9" customHeight="1" x14ac:dyDescent="0.25">
      <c r="A3" s="369" t="s">
        <v>5</v>
      </c>
      <c r="B3" s="368" t="s">
        <v>88</v>
      </c>
      <c r="C3" s="368" t="s">
        <v>2459</v>
      </c>
      <c r="D3" s="368" t="s">
        <v>89</v>
      </c>
      <c r="E3" s="368" t="s">
        <v>2460</v>
      </c>
      <c r="F3" s="368" t="s">
        <v>90</v>
      </c>
      <c r="G3" s="368" t="s">
        <v>2460</v>
      </c>
    </row>
    <row r="4" spans="1:7" s="22" customFormat="1" ht="36.75" customHeight="1" x14ac:dyDescent="0.25">
      <c r="A4" s="369"/>
      <c r="B4" s="368"/>
      <c r="C4" s="368"/>
      <c r="D4" s="368"/>
      <c r="E4" s="368"/>
      <c r="F4" s="368"/>
      <c r="G4" s="368"/>
    </row>
    <row r="5" spans="1:7" s="22" customFormat="1" ht="15.75" x14ac:dyDescent="0.25">
      <c r="A5" s="157" t="s">
        <v>17</v>
      </c>
      <c r="B5" s="1">
        <v>43.741600000000005</v>
      </c>
      <c r="C5" s="228">
        <f>1/(B5/100)</f>
        <v>2.2861532271338953</v>
      </c>
      <c r="D5" s="1">
        <v>45.0505</v>
      </c>
      <c r="E5" s="228">
        <f>1/(D5/100)</f>
        <v>2.2197311905528241</v>
      </c>
      <c r="F5" s="2">
        <v>42.592100000000002</v>
      </c>
      <c r="G5" s="228">
        <f>1/(F5/100)</f>
        <v>2.3478532403896497</v>
      </c>
    </row>
    <row r="6" spans="1:7" s="22" customFormat="1" ht="15.75" x14ac:dyDescent="0.25">
      <c r="A6" s="158" t="s">
        <v>18</v>
      </c>
      <c r="B6" s="3">
        <v>2.3865000000000003</v>
      </c>
      <c r="C6" s="222">
        <f t="shared" ref="C6:C27" si="0">1/(B6/100)</f>
        <v>41.902367483762823</v>
      </c>
      <c r="D6" s="3">
        <v>3.6983000000000001</v>
      </c>
      <c r="E6" s="222">
        <f>1/(D6/100)</f>
        <v>27.039450558364653</v>
      </c>
      <c r="F6" s="4">
        <v>1.1518999999999999</v>
      </c>
      <c r="G6" s="222">
        <f>1/(F6/100)</f>
        <v>86.813091414185266</v>
      </c>
    </row>
    <row r="7" spans="1:7" s="22" customFormat="1" ht="15.75" x14ac:dyDescent="0.25">
      <c r="A7" s="158" t="s">
        <v>19</v>
      </c>
      <c r="B7" s="3">
        <v>0.60429999999999995</v>
      </c>
      <c r="C7" s="222">
        <f t="shared" si="0"/>
        <v>165.48072149594572</v>
      </c>
      <c r="D7" s="3">
        <v>0.68799999999999994</v>
      </c>
      <c r="E7" s="222">
        <f t="shared" ref="E7:E27" si="1">1/(D7/100)</f>
        <v>145.34883720930233</v>
      </c>
      <c r="F7" s="4">
        <v>0.52210000000000001</v>
      </c>
      <c r="G7" s="222">
        <f t="shared" ref="G7:G28" si="2">1/(F7/100)</f>
        <v>191.5341888527102</v>
      </c>
    </row>
    <row r="8" spans="1:7" s="22" customFormat="1" ht="15.75" x14ac:dyDescent="0.25">
      <c r="A8" s="158" t="s">
        <v>20</v>
      </c>
      <c r="B8" s="4" t="s">
        <v>60</v>
      </c>
      <c r="C8" s="4" t="s">
        <v>60</v>
      </c>
      <c r="D8" s="171" t="s">
        <v>60</v>
      </c>
      <c r="E8" s="171" t="s">
        <v>60</v>
      </c>
      <c r="F8" s="4">
        <v>11.0806</v>
      </c>
      <c r="G8" s="222">
        <f t="shared" si="2"/>
        <v>9.0247820515134567</v>
      </c>
    </row>
    <row r="9" spans="1:7" s="22" customFormat="1" ht="15.75" x14ac:dyDescent="0.25">
      <c r="A9" s="158" t="s">
        <v>21</v>
      </c>
      <c r="B9" s="4" t="s">
        <v>60</v>
      </c>
      <c r="C9" s="4" t="s">
        <v>60</v>
      </c>
      <c r="D9" s="171" t="s">
        <v>60</v>
      </c>
      <c r="E9" s="171" t="s">
        <v>60</v>
      </c>
      <c r="F9" s="4">
        <v>0.46699999999999997</v>
      </c>
      <c r="G9" s="222">
        <f t="shared" si="2"/>
        <v>214.13276231263384</v>
      </c>
    </row>
    <row r="10" spans="1:7" s="22" customFormat="1" ht="15.75" x14ac:dyDescent="0.25">
      <c r="A10" s="158" t="s">
        <v>22</v>
      </c>
      <c r="B10" s="3">
        <v>4.4863</v>
      </c>
      <c r="C10" s="222">
        <f t="shared" si="0"/>
        <v>22.290083142010118</v>
      </c>
      <c r="D10" s="3">
        <v>4.7526000000000002</v>
      </c>
      <c r="E10" s="222">
        <f t="shared" si="1"/>
        <v>21.041114337415308</v>
      </c>
      <c r="F10" s="4">
        <v>4.2184999999999997</v>
      </c>
      <c r="G10" s="222">
        <f t="shared" si="2"/>
        <v>23.705108450871162</v>
      </c>
    </row>
    <row r="11" spans="1:7" s="22" customFormat="1" ht="15.75" x14ac:dyDescent="0.25">
      <c r="A11" s="158" t="s">
        <v>23</v>
      </c>
      <c r="B11" s="3">
        <v>0.41760000000000003</v>
      </c>
      <c r="C11" s="222">
        <f t="shared" si="0"/>
        <v>239.46360153256705</v>
      </c>
      <c r="D11" s="3">
        <v>0.61320000000000008</v>
      </c>
      <c r="E11" s="222">
        <f t="shared" si="1"/>
        <v>163.07893020221783</v>
      </c>
      <c r="F11" s="3">
        <v>0.2296</v>
      </c>
      <c r="G11" s="222">
        <f t="shared" si="2"/>
        <v>435.54006968641119</v>
      </c>
    </row>
    <row r="12" spans="1:7" s="22" customFormat="1" ht="15.75" x14ac:dyDescent="0.25">
      <c r="A12" s="158" t="s">
        <v>24</v>
      </c>
      <c r="B12" s="3">
        <v>0.2195</v>
      </c>
      <c r="C12" s="222">
        <f t="shared" si="0"/>
        <v>455.58086560364467</v>
      </c>
      <c r="D12" s="3">
        <v>0.2412</v>
      </c>
      <c r="E12" s="222">
        <f t="shared" si="1"/>
        <v>414.59369817578772</v>
      </c>
      <c r="F12" s="3">
        <v>0.19889999999999999</v>
      </c>
      <c r="G12" s="222">
        <f t="shared" si="2"/>
        <v>502.76520864756162</v>
      </c>
    </row>
    <row r="13" spans="1:7" s="22" customFormat="1" ht="15.75" x14ac:dyDescent="0.25">
      <c r="A13" s="158" t="s">
        <v>25</v>
      </c>
      <c r="B13" s="3">
        <v>1.2005999999999999</v>
      </c>
      <c r="C13" s="222">
        <f t="shared" si="0"/>
        <v>83.29168748958854</v>
      </c>
      <c r="D13" s="3">
        <v>1.5636000000000001</v>
      </c>
      <c r="E13" s="222">
        <f t="shared" si="1"/>
        <v>63.954975697109234</v>
      </c>
      <c r="F13" s="3">
        <v>0.84639999999999993</v>
      </c>
      <c r="G13" s="222">
        <f t="shared" si="2"/>
        <v>118.14744801512288</v>
      </c>
    </row>
    <row r="14" spans="1:7" s="22" customFormat="1" ht="15.75" x14ac:dyDescent="0.25">
      <c r="A14" s="158" t="s">
        <v>26</v>
      </c>
      <c r="B14" s="3">
        <v>0.20379999999999998</v>
      </c>
      <c r="C14" s="222">
        <f t="shared" si="0"/>
        <v>490.67713444553488</v>
      </c>
      <c r="D14" s="3">
        <v>0.35509999999999997</v>
      </c>
      <c r="E14" s="222">
        <f t="shared" si="1"/>
        <v>281.61081385525205</v>
      </c>
      <c r="F14" s="3">
        <v>5.9199999999999996E-2</v>
      </c>
      <c r="G14" s="222">
        <f t="shared" si="2"/>
        <v>1689.1891891891892</v>
      </c>
    </row>
    <row r="15" spans="1:7" s="22" customFormat="1" ht="15.75" x14ac:dyDescent="0.25">
      <c r="A15" s="158" t="s">
        <v>27</v>
      </c>
      <c r="B15" s="3">
        <v>1.3098999999999998</v>
      </c>
      <c r="C15" s="222">
        <f t="shared" si="0"/>
        <v>76.341705473700301</v>
      </c>
      <c r="D15" s="3">
        <v>1.5302</v>
      </c>
      <c r="E15" s="222">
        <f t="shared" si="1"/>
        <v>65.350934518363616</v>
      </c>
      <c r="F15" s="3">
        <v>1.0977999999999999</v>
      </c>
      <c r="G15" s="222">
        <f t="shared" si="2"/>
        <v>91.091273456002924</v>
      </c>
    </row>
    <row r="16" spans="1:7" s="22" customFormat="1" ht="15.75" x14ac:dyDescent="0.25">
      <c r="A16" s="158" t="s">
        <v>28</v>
      </c>
      <c r="B16" s="3">
        <v>0.7762</v>
      </c>
      <c r="C16" s="222">
        <f t="shared" si="0"/>
        <v>128.83277505797474</v>
      </c>
      <c r="D16" s="3">
        <v>1.0446</v>
      </c>
      <c r="E16" s="222">
        <f t="shared" si="1"/>
        <v>95.730423128470221</v>
      </c>
      <c r="F16" s="3">
        <v>0.51559999999999995</v>
      </c>
      <c r="G16" s="222">
        <f t="shared" si="2"/>
        <v>193.94879751745543</v>
      </c>
    </row>
    <row r="17" spans="1:7" s="22" customFormat="1" ht="15.75" x14ac:dyDescent="0.25">
      <c r="A17" s="158" t="s">
        <v>29</v>
      </c>
      <c r="B17" s="3">
        <v>5.5110999999999999</v>
      </c>
      <c r="C17" s="222">
        <f t="shared" si="0"/>
        <v>18.145197873382809</v>
      </c>
      <c r="D17" s="3">
        <v>5.6023999999999994</v>
      </c>
      <c r="E17" s="222">
        <f t="shared" si="1"/>
        <v>17.84949307439669</v>
      </c>
      <c r="F17" s="3">
        <v>5.4436999999999998</v>
      </c>
      <c r="G17" s="222">
        <f t="shared" si="2"/>
        <v>18.369858735786323</v>
      </c>
    </row>
    <row r="18" spans="1:7" s="22" customFormat="1" ht="15.75" x14ac:dyDescent="0.25">
      <c r="A18" s="158" t="s">
        <v>30</v>
      </c>
      <c r="B18" s="3">
        <v>1.8017999999999998</v>
      </c>
      <c r="C18" s="222">
        <f t="shared" si="0"/>
        <v>55.500055500055502</v>
      </c>
      <c r="D18" s="3">
        <v>2.0362999999999998</v>
      </c>
      <c r="E18" s="222">
        <f t="shared" si="1"/>
        <v>49.108677503314837</v>
      </c>
      <c r="F18" s="3">
        <v>1.5829</v>
      </c>
      <c r="G18" s="222">
        <f t="shared" si="2"/>
        <v>63.175184787415503</v>
      </c>
    </row>
    <row r="19" spans="1:7" s="22" customFormat="1" ht="15.75" x14ac:dyDescent="0.25">
      <c r="A19" s="158" t="s">
        <v>31</v>
      </c>
      <c r="B19" s="3">
        <v>0.85710000000000008</v>
      </c>
      <c r="C19" s="222">
        <f t="shared" si="0"/>
        <v>116.67250029168125</v>
      </c>
      <c r="D19" s="3">
        <v>0.94979999999999998</v>
      </c>
      <c r="E19" s="222">
        <f t="shared" si="1"/>
        <v>105.28532322594231</v>
      </c>
      <c r="F19" s="3">
        <v>0.77100000000000002</v>
      </c>
      <c r="G19" s="222">
        <f t="shared" si="2"/>
        <v>129.70168612191958</v>
      </c>
    </row>
    <row r="20" spans="1:7" s="22" customFormat="1" ht="15.75" x14ac:dyDescent="0.25">
      <c r="A20" s="158" t="s">
        <v>91</v>
      </c>
      <c r="B20" s="3">
        <v>2.3363999999999998</v>
      </c>
      <c r="C20" s="222">
        <f t="shared" si="0"/>
        <v>42.800890258517377</v>
      </c>
      <c r="D20" s="3">
        <v>2.5716999999999999</v>
      </c>
      <c r="E20" s="222">
        <f t="shared" si="1"/>
        <v>38.884784383870588</v>
      </c>
      <c r="F20" s="3">
        <v>2.1101000000000001</v>
      </c>
      <c r="G20" s="222">
        <f t="shared" si="2"/>
        <v>47.391118904317324</v>
      </c>
    </row>
    <row r="21" spans="1:7" s="22" customFormat="1" ht="15.75" x14ac:dyDescent="0.25">
      <c r="A21" s="158" t="s">
        <v>92</v>
      </c>
      <c r="B21" s="3">
        <v>0.87259999999999993</v>
      </c>
      <c r="C21" s="222">
        <f t="shared" si="0"/>
        <v>114.60004584001834</v>
      </c>
      <c r="D21" s="3">
        <v>1.2023999999999999</v>
      </c>
      <c r="E21" s="222">
        <f t="shared" si="1"/>
        <v>83.166999334664013</v>
      </c>
      <c r="F21" s="3">
        <v>0.54900000000000004</v>
      </c>
      <c r="G21" s="222">
        <f t="shared" si="2"/>
        <v>182.14936247723134</v>
      </c>
    </row>
    <row r="22" spans="1:7" s="22" customFormat="1" ht="15.75" x14ac:dyDescent="0.25">
      <c r="A22" s="158" t="s">
        <v>34</v>
      </c>
      <c r="B22" s="3" t="s">
        <v>60</v>
      </c>
      <c r="C22" s="4" t="s">
        <v>60</v>
      </c>
      <c r="D22" s="171" t="s">
        <v>60</v>
      </c>
      <c r="E22" s="171" t="s">
        <v>60</v>
      </c>
      <c r="F22" s="3">
        <v>1.2818000000000001</v>
      </c>
      <c r="G22" s="222">
        <f t="shared" si="2"/>
        <v>78.015290997035407</v>
      </c>
    </row>
    <row r="23" spans="1:7" s="22" customFormat="1" ht="15.75" x14ac:dyDescent="0.25">
      <c r="A23" s="158" t="s">
        <v>35</v>
      </c>
      <c r="B23" s="3">
        <v>1.2504</v>
      </c>
      <c r="C23" s="222">
        <f t="shared" si="0"/>
        <v>79.974408189379403</v>
      </c>
      <c r="D23" s="3">
        <v>1.2755000000000001</v>
      </c>
      <c r="E23" s="222">
        <f t="shared" si="1"/>
        <v>78.400627205017642</v>
      </c>
      <c r="F23" s="3">
        <v>1.2227999999999999</v>
      </c>
      <c r="G23" s="222">
        <f t="shared" si="2"/>
        <v>81.779522407589141</v>
      </c>
    </row>
    <row r="24" spans="1:7" s="22" customFormat="1" ht="15.75" x14ac:dyDescent="0.25">
      <c r="A24" s="158" t="s">
        <v>36</v>
      </c>
      <c r="B24" s="3" t="s">
        <v>60</v>
      </c>
      <c r="C24" s="4" t="s">
        <v>60</v>
      </c>
      <c r="D24" s="3">
        <v>10.720800000000001</v>
      </c>
      <c r="E24" s="222">
        <f t="shared" si="1"/>
        <v>9.3276621147675538</v>
      </c>
      <c r="F24" s="171" t="s">
        <v>60</v>
      </c>
      <c r="G24" s="171" t="s">
        <v>60</v>
      </c>
    </row>
    <row r="25" spans="1:7" s="22" customFormat="1" ht="15.75" x14ac:dyDescent="0.25">
      <c r="A25" s="158" t="s">
        <v>37</v>
      </c>
      <c r="B25" s="3">
        <v>0.83850000000000002</v>
      </c>
      <c r="C25" s="222">
        <f t="shared" si="0"/>
        <v>119.26058437686345</v>
      </c>
      <c r="D25" s="3">
        <v>1.0826</v>
      </c>
      <c r="E25" s="222">
        <f t="shared" si="1"/>
        <v>92.370219841123216</v>
      </c>
      <c r="F25" s="3">
        <v>0.60610000000000008</v>
      </c>
      <c r="G25" s="222">
        <f t="shared" si="2"/>
        <v>164.98927569707968</v>
      </c>
    </row>
    <row r="26" spans="1:7" s="22" customFormat="1" ht="15.75" x14ac:dyDescent="0.25">
      <c r="A26" s="158" t="s">
        <v>38</v>
      </c>
      <c r="B26" s="3" t="s">
        <v>60</v>
      </c>
      <c r="C26" s="4" t="s">
        <v>60</v>
      </c>
      <c r="D26" s="3">
        <v>0.437</v>
      </c>
      <c r="E26" s="222">
        <f t="shared" si="1"/>
        <v>228.83295194508011</v>
      </c>
      <c r="F26" s="171" t="s">
        <v>60</v>
      </c>
      <c r="G26" s="171" t="s">
        <v>60</v>
      </c>
    </row>
    <row r="27" spans="1:7" s="22" customFormat="1" ht="15.75" x14ac:dyDescent="0.25">
      <c r="A27" s="158" t="s">
        <v>39</v>
      </c>
      <c r="B27" s="3">
        <v>1.379</v>
      </c>
      <c r="C27" s="222">
        <f t="shared" si="0"/>
        <v>72.516316171138499</v>
      </c>
      <c r="D27" s="3">
        <v>0.70709999999999995</v>
      </c>
      <c r="E27" s="222">
        <f t="shared" si="1"/>
        <v>141.42271248762552</v>
      </c>
      <c r="F27" s="3">
        <v>2.0455000000000001</v>
      </c>
      <c r="G27" s="222">
        <f t="shared" si="2"/>
        <v>48.887802493277924</v>
      </c>
    </row>
    <row r="28" spans="1:7" s="22" customFormat="1" ht="15.75" x14ac:dyDescent="0.25">
      <c r="A28" s="158" t="s">
        <v>40</v>
      </c>
      <c r="B28" s="3" t="s">
        <v>60</v>
      </c>
      <c r="C28" s="4" t="s">
        <v>60</v>
      </c>
      <c r="D28" s="171" t="s">
        <v>60</v>
      </c>
      <c r="E28" s="171" t="s">
        <v>60</v>
      </c>
      <c r="F28" s="3">
        <v>2.9758</v>
      </c>
      <c r="G28" s="222">
        <f t="shared" si="2"/>
        <v>33.604408898447474</v>
      </c>
    </row>
    <row r="29" spans="1:7" s="22" customFormat="1" ht="15.75" x14ac:dyDescent="0.25">
      <c r="A29" s="43" t="s">
        <v>93</v>
      </c>
    </row>
    <row r="30" spans="1:7" s="22" customFormat="1" ht="15" customHeight="1" x14ac:dyDescent="0.25">
      <c r="A30" s="43" t="s">
        <v>68</v>
      </c>
    </row>
    <row r="31" spans="1:7" s="22" customFormat="1" ht="15.75" x14ac:dyDescent="0.25">
      <c r="A31" s="43" t="s">
        <v>94</v>
      </c>
    </row>
    <row r="32" spans="1:7" s="22" customFormat="1" ht="15.75" x14ac:dyDescent="0.25"/>
    <row r="33" s="22" customFormat="1" ht="15.75" x14ac:dyDescent="0.25"/>
    <row r="34" s="22" customFormat="1" ht="15.75" x14ac:dyDescent="0.25"/>
    <row r="35" s="22" customFormat="1" ht="15.75" x14ac:dyDescent="0.25"/>
  </sheetData>
  <mergeCells count="7">
    <mergeCell ref="G3:G4"/>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C238-BAD4-49CA-861E-E9128988A8DD}">
  <sheetPr codeName="Sheet9"/>
  <dimension ref="A1:V73"/>
  <sheetViews>
    <sheetView zoomScaleNormal="100" workbookViewId="0"/>
  </sheetViews>
  <sheetFormatPr defaultColWidth="8.7109375" defaultRowHeight="15.75" x14ac:dyDescent="0.25"/>
  <cols>
    <col min="1" max="1" width="50.140625" style="22" customWidth="1"/>
    <col min="2" max="2" width="12.7109375" style="22" customWidth="1"/>
    <col min="3" max="3" width="14.5703125" style="23" customWidth="1"/>
    <col min="4" max="4" width="14.85546875" style="22" customWidth="1"/>
    <col min="5" max="5" width="16" style="22" customWidth="1"/>
    <col min="6" max="6" width="12.7109375" style="22" customWidth="1"/>
    <col min="7" max="7" width="12.7109375" style="23" customWidth="1"/>
    <col min="8" max="8" width="12.7109375" style="22" customWidth="1"/>
    <col min="9" max="9" width="16.28515625" style="22" customWidth="1"/>
    <col min="10" max="10" width="12.7109375" style="22" customWidth="1"/>
    <col min="11" max="11" width="12.7109375" style="23" customWidth="1"/>
    <col min="12" max="12" width="13.85546875" style="22" customWidth="1"/>
    <col min="13" max="13" width="15.140625" style="22" customWidth="1"/>
    <col min="14" max="14" width="8.85546875" style="309" bestFit="1" customWidth="1"/>
    <col min="15" max="16384" width="8.7109375" style="22"/>
  </cols>
  <sheetData>
    <row r="1" spans="1:22" x14ac:dyDescent="0.25">
      <c r="A1" s="22" t="s">
        <v>95</v>
      </c>
      <c r="C1" s="22"/>
      <c r="G1" s="22"/>
      <c r="K1" s="22"/>
    </row>
    <row r="2" spans="1:22" x14ac:dyDescent="0.25">
      <c r="C2" s="22"/>
      <c r="G2" s="22"/>
      <c r="K2" s="22"/>
    </row>
    <row r="3" spans="1:22" ht="78.75" x14ac:dyDescent="0.25">
      <c r="A3" s="310" t="s">
        <v>5</v>
      </c>
      <c r="B3" s="311" t="s">
        <v>96</v>
      </c>
      <c r="C3" s="312" t="s">
        <v>97</v>
      </c>
      <c r="D3" s="312" t="s">
        <v>98</v>
      </c>
      <c r="E3" s="312" t="s">
        <v>99</v>
      </c>
      <c r="F3" s="313" t="s">
        <v>100</v>
      </c>
      <c r="G3" s="224" t="s">
        <v>101</v>
      </c>
      <c r="H3" s="224" t="s">
        <v>102</v>
      </c>
      <c r="I3" s="224" t="s">
        <v>103</v>
      </c>
      <c r="J3" s="313" t="s">
        <v>104</v>
      </c>
      <c r="K3" s="224" t="s">
        <v>105</v>
      </c>
      <c r="L3" s="224" t="s">
        <v>106</v>
      </c>
      <c r="M3" s="224" t="s">
        <v>107</v>
      </c>
      <c r="N3" s="314"/>
      <c r="O3" s="183"/>
      <c r="P3" s="183"/>
      <c r="Q3" s="183"/>
      <c r="R3" s="183"/>
    </row>
    <row r="4" spans="1:22" x14ac:dyDescent="0.25">
      <c r="A4" s="315" t="s">
        <v>17</v>
      </c>
      <c r="B4" s="16" t="s">
        <v>108</v>
      </c>
      <c r="C4" s="316">
        <f>B4/B$4 * 100</f>
        <v>100</v>
      </c>
      <c r="D4" s="225" t="s">
        <v>109</v>
      </c>
      <c r="E4" s="225" t="s">
        <v>110</v>
      </c>
      <c r="F4" s="149" t="s">
        <v>111</v>
      </c>
      <c r="G4" s="316">
        <f>F4/F$4* 100</f>
        <v>100</v>
      </c>
      <c r="H4" s="225" t="s">
        <v>112</v>
      </c>
      <c r="I4" s="225" t="s">
        <v>113</v>
      </c>
      <c r="J4" s="149" t="s">
        <v>114</v>
      </c>
      <c r="K4" s="316">
        <f>J4/J$4 * 100</f>
        <v>100</v>
      </c>
      <c r="L4" s="225" t="s">
        <v>115</v>
      </c>
      <c r="M4" s="225" t="s">
        <v>116</v>
      </c>
      <c r="O4" s="183"/>
      <c r="P4" s="183"/>
      <c r="Q4" s="183"/>
      <c r="R4" s="183"/>
      <c r="T4" s="151"/>
      <c r="V4" s="151"/>
    </row>
    <row r="5" spans="1:22" x14ac:dyDescent="0.25">
      <c r="A5" s="317" t="s">
        <v>117</v>
      </c>
      <c r="B5" s="17" t="s">
        <v>118</v>
      </c>
      <c r="C5" s="318">
        <f>B5/B$4 * 100</f>
        <v>1.5246534301528463</v>
      </c>
      <c r="D5" s="319" t="s">
        <v>119</v>
      </c>
      <c r="E5" s="319" t="s">
        <v>120</v>
      </c>
      <c r="F5" s="320" t="s">
        <v>121</v>
      </c>
      <c r="G5" s="318">
        <f>F5/F$4 * 100</f>
        <v>1.789173208278112</v>
      </c>
      <c r="H5" s="319" t="s">
        <v>122</v>
      </c>
      <c r="I5" s="319" t="s">
        <v>123</v>
      </c>
      <c r="J5" s="320" t="s">
        <v>124</v>
      </c>
      <c r="K5" s="318">
        <f>J5/J$4 * 100</f>
        <v>1.2621408336705786</v>
      </c>
      <c r="L5" s="319" t="s">
        <v>125</v>
      </c>
      <c r="M5" s="319" t="s">
        <v>126</v>
      </c>
      <c r="O5" s="183"/>
      <c r="P5" s="183"/>
      <c r="Q5" s="183"/>
      <c r="R5" s="183"/>
    </row>
    <row r="6" spans="1:22" x14ac:dyDescent="0.25">
      <c r="A6" s="321" t="s">
        <v>127</v>
      </c>
      <c r="B6" s="18" t="s">
        <v>128</v>
      </c>
      <c r="C6" s="318">
        <f t="shared" ref="C6:C65" si="0">B6/B$4 * 100</f>
        <v>0.83786116894327933</v>
      </c>
      <c r="D6" s="171" t="s">
        <v>129</v>
      </c>
      <c r="E6" s="171" t="s">
        <v>130</v>
      </c>
      <c r="F6" s="9" t="s">
        <v>131</v>
      </c>
      <c r="G6" s="318">
        <f t="shared" ref="G6:G65" si="1">F6/F$4 * 100</f>
        <v>0.98633907635844631</v>
      </c>
      <c r="H6" s="171" t="s">
        <v>132</v>
      </c>
      <c r="I6" s="171" t="s">
        <v>133</v>
      </c>
      <c r="J6" s="9" t="s">
        <v>134</v>
      </c>
      <c r="K6" s="318">
        <f t="shared" ref="K6:K65" si="2">J6/J$4 * 100</f>
        <v>0.69050991501416425</v>
      </c>
      <c r="L6" s="171" t="s">
        <v>135</v>
      </c>
      <c r="M6" s="171" t="s">
        <v>136</v>
      </c>
      <c r="O6" s="183"/>
      <c r="P6" s="183"/>
      <c r="Q6" s="183"/>
      <c r="R6" s="183"/>
    </row>
    <row r="7" spans="1:22" x14ac:dyDescent="0.25">
      <c r="A7" s="321" t="s">
        <v>137</v>
      </c>
      <c r="B7" s="18" t="s">
        <v>138</v>
      </c>
      <c r="C7" s="318">
        <f t="shared" si="0"/>
        <v>0.34530036053419999</v>
      </c>
      <c r="D7" s="171" t="s">
        <v>139</v>
      </c>
      <c r="E7" s="171" t="s">
        <v>140</v>
      </c>
      <c r="F7" s="9" t="s">
        <v>141</v>
      </c>
      <c r="G7" s="318">
        <f t="shared" si="1"/>
        <v>0.42308084412274444</v>
      </c>
      <c r="H7" s="9" t="s">
        <v>142</v>
      </c>
      <c r="I7" s="9" t="s">
        <v>143</v>
      </c>
      <c r="J7" s="9" t="s">
        <v>144</v>
      </c>
      <c r="K7" s="318">
        <f t="shared" si="2"/>
        <v>0.2681100768919466</v>
      </c>
      <c r="L7" s="9" t="s">
        <v>145</v>
      </c>
      <c r="M7" s="9" t="s">
        <v>146</v>
      </c>
      <c r="O7" s="183"/>
      <c r="P7" s="183"/>
      <c r="Q7" s="183"/>
      <c r="R7" s="183"/>
    </row>
    <row r="8" spans="1:22" x14ac:dyDescent="0.25">
      <c r="A8" s="322" t="s">
        <v>147</v>
      </c>
      <c r="B8" s="18" t="s">
        <v>148</v>
      </c>
      <c r="C8" s="318">
        <f t="shared" si="0"/>
        <v>2.6951200934342152</v>
      </c>
      <c r="D8" s="171" t="s">
        <v>149</v>
      </c>
      <c r="E8" s="171" t="s">
        <v>150</v>
      </c>
      <c r="F8" s="9" t="s">
        <v>151</v>
      </c>
      <c r="G8" s="318">
        <f t="shared" si="1"/>
        <v>2.1306962993169538</v>
      </c>
      <c r="H8" s="171" t="s">
        <v>152</v>
      </c>
      <c r="I8" s="171" t="s">
        <v>153</v>
      </c>
      <c r="J8" s="9" t="s">
        <v>154</v>
      </c>
      <c r="K8" s="318">
        <f t="shared" si="2"/>
        <v>3.2552610279239178</v>
      </c>
      <c r="L8" s="171" t="s">
        <v>155</v>
      </c>
      <c r="M8" s="319" t="s">
        <v>156</v>
      </c>
      <c r="O8" s="183"/>
      <c r="P8" s="183"/>
      <c r="Q8" s="183"/>
      <c r="R8" s="183"/>
      <c r="V8" s="151"/>
    </row>
    <row r="9" spans="1:22" x14ac:dyDescent="0.25">
      <c r="A9" s="321" t="s">
        <v>157</v>
      </c>
      <c r="B9" s="18" t="s">
        <v>158</v>
      </c>
      <c r="C9" s="318">
        <f t="shared" si="0"/>
        <v>0.72741583303711976</v>
      </c>
      <c r="D9" s="171" t="s">
        <v>159</v>
      </c>
      <c r="E9" s="171" t="s">
        <v>160</v>
      </c>
      <c r="F9" s="9" t="s">
        <v>161</v>
      </c>
      <c r="G9" s="318">
        <f t="shared" si="1"/>
        <v>0.45876236109695179</v>
      </c>
      <c r="H9" s="171" t="s">
        <v>162</v>
      </c>
      <c r="I9" s="171" t="s">
        <v>163</v>
      </c>
      <c r="J9" s="9" t="s">
        <v>164</v>
      </c>
      <c r="K9" s="318">
        <f t="shared" si="2"/>
        <v>0.99403075677863217</v>
      </c>
      <c r="L9" s="171" t="s">
        <v>165</v>
      </c>
      <c r="M9" s="171" t="s">
        <v>166</v>
      </c>
      <c r="O9" s="183"/>
      <c r="P9" s="183"/>
      <c r="Q9" s="183"/>
      <c r="R9" s="183"/>
      <c r="V9" s="151"/>
    </row>
    <row r="10" spans="1:22" x14ac:dyDescent="0.25">
      <c r="A10" s="321" t="s">
        <v>167</v>
      </c>
      <c r="B10" s="18" t="s">
        <v>168</v>
      </c>
      <c r="C10" s="318">
        <f t="shared" si="0"/>
        <v>0.61697049713096019</v>
      </c>
      <c r="D10" s="171" t="s">
        <v>135</v>
      </c>
      <c r="E10" s="171" t="s">
        <v>169</v>
      </c>
      <c r="F10" s="9" t="s">
        <v>170</v>
      </c>
      <c r="G10" s="318">
        <f t="shared" si="1"/>
        <v>0.58364767050667754</v>
      </c>
      <c r="H10" s="171" t="s">
        <v>171</v>
      </c>
      <c r="I10" s="171" t="s">
        <v>172</v>
      </c>
      <c r="J10" s="9" t="s">
        <v>173</v>
      </c>
      <c r="K10" s="318">
        <f t="shared" si="2"/>
        <v>0.65004046944556859</v>
      </c>
      <c r="L10" s="171" t="s">
        <v>174</v>
      </c>
      <c r="M10" s="171" t="s">
        <v>175</v>
      </c>
      <c r="P10" s="183"/>
      <c r="Q10" s="183"/>
      <c r="R10" s="183"/>
      <c r="V10" s="151"/>
    </row>
    <row r="11" spans="1:22" x14ac:dyDescent="0.25">
      <c r="A11" s="323" t="s">
        <v>20</v>
      </c>
      <c r="B11" s="17" t="s">
        <v>60</v>
      </c>
      <c r="C11" s="318" t="s">
        <v>60</v>
      </c>
      <c r="D11" s="320" t="s">
        <v>60</v>
      </c>
      <c r="E11" s="320" t="s">
        <v>60</v>
      </c>
      <c r="F11" s="320" t="s">
        <v>60</v>
      </c>
      <c r="G11" s="318" t="s">
        <v>60</v>
      </c>
      <c r="H11" s="320" t="s">
        <v>60</v>
      </c>
      <c r="I11" s="320" t="s">
        <v>60</v>
      </c>
      <c r="J11" s="320" t="s">
        <v>176</v>
      </c>
      <c r="K11" s="318">
        <f t="shared" si="2"/>
        <v>27.033589639821937</v>
      </c>
      <c r="L11" s="319" t="s">
        <v>177</v>
      </c>
      <c r="M11" s="171" t="s">
        <v>178</v>
      </c>
      <c r="O11" s="183"/>
      <c r="P11" s="183"/>
      <c r="Q11" s="183"/>
      <c r="R11" s="183"/>
      <c r="V11" s="151"/>
    </row>
    <row r="12" spans="1:22" x14ac:dyDescent="0.25">
      <c r="A12" s="323" t="s">
        <v>21</v>
      </c>
      <c r="B12" s="17" t="s">
        <v>60</v>
      </c>
      <c r="C12" s="318" t="s">
        <v>60</v>
      </c>
      <c r="D12" s="320" t="s">
        <v>60</v>
      </c>
      <c r="E12" s="320" t="s">
        <v>60</v>
      </c>
      <c r="F12" s="320" t="s">
        <v>60</v>
      </c>
      <c r="G12" s="318" t="s">
        <v>60</v>
      </c>
      <c r="H12" s="320" t="s">
        <v>60</v>
      </c>
      <c r="I12" s="320" t="s">
        <v>60</v>
      </c>
      <c r="J12" s="9" t="s">
        <v>179</v>
      </c>
      <c r="K12" s="318">
        <f t="shared" si="2"/>
        <v>1.5277215702144882</v>
      </c>
      <c r="L12" s="171" t="s">
        <v>180</v>
      </c>
      <c r="M12" s="171" t="s">
        <v>181</v>
      </c>
      <c r="O12" s="183"/>
      <c r="P12" s="183"/>
      <c r="Q12" s="183"/>
      <c r="R12" s="183"/>
      <c r="T12" s="151"/>
      <c r="V12" s="151"/>
    </row>
    <row r="13" spans="1:22" x14ac:dyDescent="0.25">
      <c r="A13" s="323" t="s">
        <v>34</v>
      </c>
      <c r="B13" s="17" t="s">
        <v>60</v>
      </c>
      <c r="C13" s="318" t="s">
        <v>60</v>
      </c>
      <c r="D13" s="320" t="s">
        <v>60</v>
      </c>
      <c r="E13" s="320" t="s">
        <v>60</v>
      </c>
      <c r="F13" s="320" t="s">
        <v>60</v>
      </c>
      <c r="G13" s="318" t="s">
        <v>60</v>
      </c>
      <c r="H13" s="320" t="s">
        <v>60</v>
      </c>
      <c r="I13" s="320" t="s">
        <v>60</v>
      </c>
      <c r="J13" s="9" t="s">
        <v>182</v>
      </c>
      <c r="K13" s="318">
        <f t="shared" si="2"/>
        <v>3.2274382840955083</v>
      </c>
      <c r="L13" s="171" t="s">
        <v>183</v>
      </c>
      <c r="M13" s="171" t="s">
        <v>184</v>
      </c>
      <c r="O13" s="183"/>
      <c r="P13" s="183"/>
      <c r="Q13" s="183"/>
      <c r="R13" s="183"/>
      <c r="T13" s="151"/>
      <c r="V13" s="151"/>
    </row>
    <row r="14" spans="1:22" x14ac:dyDescent="0.25">
      <c r="A14" s="323" t="s">
        <v>36</v>
      </c>
      <c r="B14" s="17" t="s">
        <v>60</v>
      </c>
      <c r="C14" s="318" t="s">
        <v>60</v>
      </c>
      <c r="D14" s="320" t="s">
        <v>60</v>
      </c>
      <c r="E14" s="320" t="s">
        <v>60</v>
      </c>
      <c r="F14" s="9" t="s">
        <v>185</v>
      </c>
      <c r="G14" s="318">
        <f t="shared" si="1"/>
        <v>19.158425935365482</v>
      </c>
      <c r="H14" s="171" t="s">
        <v>186</v>
      </c>
      <c r="I14" s="171" t="s">
        <v>187</v>
      </c>
      <c r="J14" s="320" t="s">
        <v>60</v>
      </c>
      <c r="K14" s="318" t="s">
        <v>60</v>
      </c>
      <c r="L14" s="320" t="s">
        <v>60</v>
      </c>
      <c r="M14" s="320" t="s">
        <v>60</v>
      </c>
      <c r="O14" s="183"/>
      <c r="P14" s="183"/>
      <c r="Q14" s="183"/>
      <c r="R14" s="183"/>
      <c r="T14" s="151"/>
      <c r="V14" s="151"/>
    </row>
    <row r="15" spans="1:22" x14ac:dyDescent="0.25">
      <c r="A15" s="323" t="s">
        <v>38</v>
      </c>
      <c r="B15" s="17" t="s">
        <v>60</v>
      </c>
      <c r="C15" s="318" t="s">
        <v>60</v>
      </c>
      <c r="D15" s="320" t="s">
        <v>60</v>
      </c>
      <c r="E15" s="320" t="s">
        <v>60</v>
      </c>
      <c r="F15" s="9" t="s">
        <v>188</v>
      </c>
      <c r="G15" s="318">
        <f t="shared" si="1"/>
        <v>1.1520032623101233</v>
      </c>
      <c r="H15" s="171" t="s">
        <v>189</v>
      </c>
      <c r="I15" s="171" t="s">
        <v>190</v>
      </c>
      <c r="J15" s="320" t="s">
        <v>60</v>
      </c>
      <c r="K15" s="318" t="s">
        <v>60</v>
      </c>
      <c r="L15" s="320" t="s">
        <v>60</v>
      </c>
      <c r="M15" s="320" t="s">
        <v>60</v>
      </c>
      <c r="O15" s="183"/>
      <c r="P15" s="183"/>
      <c r="Q15" s="183"/>
      <c r="R15" s="183"/>
      <c r="V15" s="151"/>
    </row>
    <row r="16" spans="1:22" x14ac:dyDescent="0.25">
      <c r="A16" s="323" t="s">
        <v>40</v>
      </c>
      <c r="B16" s="17" t="s">
        <v>60</v>
      </c>
      <c r="C16" s="318" t="s">
        <v>60</v>
      </c>
      <c r="D16" s="320" t="s">
        <v>60</v>
      </c>
      <c r="E16" s="320" t="s">
        <v>60</v>
      </c>
      <c r="F16" s="320" t="s">
        <v>60</v>
      </c>
      <c r="G16" s="318" t="s">
        <v>60</v>
      </c>
      <c r="H16" s="320" t="s">
        <v>60</v>
      </c>
      <c r="I16" s="320" t="s">
        <v>60</v>
      </c>
      <c r="J16" s="9" t="s">
        <v>191</v>
      </c>
      <c r="K16" s="318">
        <f t="shared" si="2"/>
        <v>7.4084378794010517</v>
      </c>
      <c r="L16" s="171" t="s">
        <v>192</v>
      </c>
      <c r="M16" s="171" t="s">
        <v>193</v>
      </c>
      <c r="O16" s="183"/>
      <c r="P16" s="183"/>
      <c r="Q16" s="183"/>
      <c r="R16" s="183"/>
      <c r="V16" s="151"/>
    </row>
    <row r="17" spans="1:22" x14ac:dyDescent="0.25">
      <c r="A17" s="324" t="s">
        <v>194</v>
      </c>
      <c r="B17" s="17" t="s">
        <v>60</v>
      </c>
      <c r="C17" s="318" t="s">
        <v>60</v>
      </c>
      <c r="D17" s="320" t="s">
        <v>60</v>
      </c>
      <c r="E17" s="320" t="s">
        <v>60</v>
      </c>
      <c r="F17" s="320" t="s">
        <v>60</v>
      </c>
      <c r="G17" s="318" t="s">
        <v>60</v>
      </c>
      <c r="H17" s="320" t="s">
        <v>60</v>
      </c>
      <c r="I17" s="320" t="s">
        <v>60</v>
      </c>
      <c r="J17" s="9" t="s">
        <v>195</v>
      </c>
      <c r="K17" s="318">
        <f t="shared" si="2"/>
        <v>6.662282476730069</v>
      </c>
      <c r="L17" s="171" t="s">
        <v>196</v>
      </c>
      <c r="M17" s="171" t="s">
        <v>197</v>
      </c>
      <c r="O17" s="183"/>
      <c r="P17" s="183"/>
      <c r="Q17" s="183"/>
      <c r="R17" s="183"/>
      <c r="T17" s="151"/>
      <c r="V17" s="151"/>
    </row>
    <row r="18" spans="1:22" x14ac:dyDescent="0.25">
      <c r="A18" s="324" t="s">
        <v>198</v>
      </c>
      <c r="B18" s="17" t="s">
        <v>60</v>
      </c>
      <c r="C18" s="318" t="s">
        <v>60</v>
      </c>
      <c r="D18" s="320" t="s">
        <v>60</v>
      </c>
      <c r="E18" s="320" t="s">
        <v>60</v>
      </c>
      <c r="F18" s="320" t="s">
        <v>60</v>
      </c>
      <c r="G18" s="318" t="s">
        <v>60</v>
      </c>
      <c r="H18" s="320" t="s">
        <v>60</v>
      </c>
      <c r="I18" s="320" t="s">
        <v>60</v>
      </c>
      <c r="J18" s="9" t="s">
        <v>199</v>
      </c>
      <c r="K18" s="318">
        <f t="shared" si="2"/>
        <v>0.2048765681910158</v>
      </c>
      <c r="L18" s="171" t="s">
        <v>200</v>
      </c>
      <c r="M18" s="171" t="s">
        <v>201</v>
      </c>
      <c r="P18" s="183"/>
      <c r="Q18" s="183"/>
      <c r="R18" s="183"/>
      <c r="T18" s="151"/>
      <c r="V18" s="151"/>
    </row>
    <row r="19" spans="1:22" x14ac:dyDescent="0.25">
      <c r="A19" s="323" t="s">
        <v>22</v>
      </c>
      <c r="B19" s="17" t="s">
        <v>202</v>
      </c>
      <c r="C19" s="318">
        <f t="shared" si="0"/>
        <v>10.160970903366678</v>
      </c>
      <c r="D19" s="319" t="s">
        <v>203</v>
      </c>
      <c r="E19" s="319" t="s">
        <v>204</v>
      </c>
      <c r="F19" s="320" t="s">
        <v>205</v>
      </c>
      <c r="G19" s="318">
        <f t="shared" si="1"/>
        <v>11.040880823733307</v>
      </c>
      <c r="H19" s="319" t="s">
        <v>206</v>
      </c>
      <c r="I19" s="319" t="s">
        <v>207</v>
      </c>
      <c r="J19" s="320" t="s">
        <v>208</v>
      </c>
      <c r="K19" s="318">
        <f t="shared" si="2"/>
        <v>9.2877377579927156</v>
      </c>
      <c r="L19" s="319" t="s">
        <v>209</v>
      </c>
      <c r="M19" s="171" t="s">
        <v>210</v>
      </c>
      <c r="O19" s="183"/>
      <c r="P19" s="183"/>
      <c r="Q19" s="183"/>
      <c r="R19" s="183"/>
      <c r="T19" s="151"/>
      <c r="V19" s="151"/>
    </row>
    <row r="20" spans="1:22" x14ac:dyDescent="0.25">
      <c r="A20" s="321" t="s">
        <v>211</v>
      </c>
      <c r="B20" s="18" t="s">
        <v>212</v>
      </c>
      <c r="C20" s="318">
        <f t="shared" si="0"/>
        <v>6.8095262275935609</v>
      </c>
      <c r="D20" s="171" t="s">
        <v>213</v>
      </c>
      <c r="E20" s="171" t="s">
        <v>214</v>
      </c>
      <c r="F20" s="9" t="s">
        <v>215</v>
      </c>
      <c r="G20" s="318">
        <f t="shared" si="1"/>
        <v>7.0088694056478742</v>
      </c>
      <c r="H20" s="171" t="s">
        <v>216</v>
      </c>
      <c r="I20" s="171" t="s">
        <v>217</v>
      </c>
      <c r="J20" s="9" t="s">
        <v>218</v>
      </c>
      <c r="K20" s="318">
        <f t="shared" si="2"/>
        <v>6.6116956697693237</v>
      </c>
      <c r="L20" s="171" t="s">
        <v>219</v>
      </c>
      <c r="M20" s="171" t="s">
        <v>220</v>
      </c>
      <c r="O20" s="183"/>
      <c r="P20" s="183"/>
      <c r="Q20" s="183"/>
      <c r="R20" s="183"/>
      <c r="T20" s="151"/>
      <c r="V20" s="151"/>
    </row>
    <row r="21" spans="1:22" x14ac:dyDescent="0.25">
      <c r="A21" s="325" t="s">
        <v>221</v>
      </c>
      <c r="B21" s="18" t="s">
        <v>222</v>
      </c>
      <c r="C21" s="318">
        <f t="shared" si="0"/>
        <v>2.4869242878180065</v>
      </c>
      <c r="D21" s="171" t="s">
        <v>223</v>
      </c>
      <c r="E21" s="171" t="s">
        <v>224</v>
      </c>
      <c r="F21" s="9" t="s">
        <v>225</v>
      </c>
      <c r="G21" s="318">
        <f t="shared" si="1"/>
        <v>2.8009990824752777</v>
      </c>
      <c r="H21" s="171" t="s">
        <v>226</v>
      </c>
      <c r="I21" s="171" t="s">
        <v>227</v>
      </c>
      <c r="J21" s="9" t="s">
        <v>228</v>
      </c>
      <c r="K21" s="318">
        <f t="shared" si="2"/>
        <v>2.1752326993120192</v>
      </c>
      <c r="L21" s="171" t="s">
        <v>229</v>
      </c>
      <c r="M21" s="171" t="s">
        <v>230</v>
      </c>
      <c r="O21" s="183"/>
      <c r="P21" s="183"/>
      <c r="Q21" s="183"/>
      <c r="R21" s="183"/>
      <c r="T21" s="151"/>
      <c r="V21" s="151"/>
    </row>
    <row r="22" spans="1:22" x14ac:dyDescent="0.25">
      <c r="A22" s="325" t="s">
        <v>231</v>
      </c>
      <c r="B22" s="18" t="s">
        <v>232</v>
      </c>
      <c r="C22" s="318">
        <f t="shared" si="0"/>
        <v>3.9074798151627483</v>
      </c>
      <c r="D22" s="171" t="s">
        <v>233</v>
      </c>
      <c r="E22" s="171" t="s">
        <v>234</v>
      </c>
      <c r="F22" s="9" t="s">
        <v>235</v>
      </c>
      <c r="G22" s="318">
        <f t="shared" si="1"/>
        <v>3.8306657151595473</v>
      </c>
      <c r="H22" s="171" t="s">
        <v>236</v>
      </c>
      <c r="I22" s="171" t="s">
        <v>237</v>
      </c>
      <c r="J22" s="9" t="s">
        <v>238</v>
      </c>
      <c r="K22" s="318">
        <f t="shared" si="2"/>
        <v>3.9837110481586406</v>
      </c>
      <c r="L22" s="171" t="s">
        <v>239</v>
      </c>
      <c r="M22" s="171" t="s">
        <v>240</v>
      </c>
      <c r="O22" s="183"/>
      <c r="P22" s="183"/>
      <c r="Q22" s="183"/>
      <c r="R22" s="183"/>
      <c r="T22" s="151"/>
      <c r="V22" s="151"/>
    </row>
    <row r="23" spans="1:22" x14ac:dyDescent="0.25">
      <c r="A23" s="321" t="s">
        <v>241</v>
      </c>
      <c r="B23" s="18" t="s">
        <v>242</v>
      </c>
      <c r="C23" s="318">
        <f t="shared" si="0"/>
        <v>3.3311328898593411</v>
      </c>
      <c r="D23" s="171" t="s">
        <v>243</v>
      </c>
      <c r="E23" s="171" t="s">
        <v>244</v>
      </c>
      <c r="F23" s="9" t="s">
        <v>245</v>
      </c>
      <c r="G23" s="318">
        <f t="shared" si="1"/>
        <v>4.0218166989499444</v>
      </c>
      <c r="H23" s="171" t="s">
        <v>246</v>
      </c>
      <c r="I23" s="171" t="s">
        <v>247</v>
      </c>
      <c r="J23" s="9" t="s">
        <v>248</v>
      </c>
      <c r="K23" s="318">
        <f t="shared" si="2"/>
        <v>2.6456900040469447</v>
      </c>
      <c r="L23" s="171" t="s">
        <v>249</v>
      </c>
      <c r="M23" s="171" t="s">
        <v>250</v>
      </c>
      <c r="O23" s="183"/>
      <c r="P23" s="183"/>
      <c r="Q23" s="183"/>
      <c r="R23" s="183"/>
      <c r="T23" s="151"/>
      <c r="V23" s="151"/>
    </row>
    <row r="24" spans="1:22" x14ac:dyDescent="0.25">
      <c r="A24" s="326" t="s">
        <v>251</v>
      </c>
      <c r="B24" s="18" t="s">
        <v>252</v>
      </c>
      <c r="C24" s="318">
        <f t="shared" si="0"/>
        <v>0.87594576753161013</v>
      </c>
      <c r="D24" s="171" t="s">
        <v>253</v>
      </c>
      <c r="E24" s="171" t="s">
        <v>254</v>
      </c>
      <c r="F24" s="9" t="s">
        <v>131</v>
      </c>
      <c r="G24" s="318">
        <f t="shared" si="1"/>
        <v>0.98633907635844631</v>
      </c>
      <c r="H24" s="171" t="s">
        <v>255</v>
      </c>
      <c r="I24" s="171" t="s">
        <v>256</v>
      </c>
      <c r="J24" s="9" t="s">
        <v>257</v>
      </c>
      <c r="K24" s="318">
        <f t="shared" si="2"/>
        <v>0.76639012545528129</v>
      </c>
      <c r="L24" s="171" t="s">
        <v>258</v>
      </c>
      <c r="M24" s="171" t="s">
        <v>259</v>
      </c>
      <c r="O24" s="183"/>
      <c r="P24" s="183"/>
      <c r="Q24" s="183"/>
      <c r="R24" s="183"/>
      <c r="T24" s="151"/>
    </row>
    <row r="25" spans="1:22" x14ac:dyDescent="0.25">
      <c r="A25" s="326" t="s">
        <v>260</v>
      </c>
      <c r="B25" s="18" t="s">
        <v>261</v>
      </c>
      <c r="C25" s="318">
        <f t="shared" si="0"/>
        <v>2.4551871223277306</v>
      </c>
      <c r="D25" s="171" t="s">
        <v>262</v>
      </c>
      <c r="E25" s="171" t="s">
        <v>224</v>
      </c>
      <c r="F25" s="9" t="s">
        <v>263</v>
      </c>
      <c r="G25" s="318">
        <f t="shared" si="1"/>
        <v>3.0354776225914977</v>
      </c>
      <c r="H25" s="171" t="s">
        <v>264</v>
      </c>
      <c r="I25" s="171" t="s">
        <v>265</v>
      </c>
      <c r="J25" s="9" t="s">
        <v>266</v>
      </c>
      <c r="K25" s="318">
        <f t="shared" si="2"/>
        <v>1.8792998785916633</v>
      </c>
      <c r="L25" s="171" t="s">
        <v>267</v>
      </c>
      <c r="M25" s="171" t="s">
        <v>268</v>
      </c>
      <c r="O25" s="183"/>
      <c r="P25" s="183"/>
      <c r="Q25" s="183"/>
      <c r="R25" s="183"/>
      <c r="T25" s="151"/>
    </row>
    <row r="26" spans="1:22" x14ac:dyDescent="0.25">
      <c r="A26" s="323" t="s">
        <v>23</v>
      </c>
      <c r="B26" s="18" t="s">
        <v>269</v>
      </c>
      <c r="C26" s="318">
        <f t="shared" si="0"/>
        <v>1.1844310160970903</v>
      </c>
      <c r="D26" s="171" t="s">
        <v>270</v>
      </c>
      <c r="E26" s="171" t="s">
        <v>271</v>
      </c>
      <c r="F26" s="9" t="s">
        <v>272</v>
      </c>
      <c r="G26" s="318">
        <f t="shared" si="1"/>
        <v>1.8528902028749108</v>
      </c>
      <c r="H26" s="171" t="s">
        <v>122</v>
      </c>
      <c r="I26" s="171" t="s">
        <v>123</v>
      </c>
      <c r="J26" s="9" t="s">
        <v>273</v>
      </c>
      <c r="K26" s="318">
        <f t="shared" si="2"/>
        <v>0.52104411169566978</v>
      </c>
      <c r="L26" s="171" t="s">
        <v>142</v>
      </c>
      <c r="M26" s="171" t="s">
        <v>274</v>
      </c>
      <c r="O26" s="183"/>
      <c r="P26" s="183"/>
      <c r="Q26" s="183"/>
      <c r="R26" s="183"/>
    </row>
    <row r="27" spans="1:22" x14ac:dyDescent="0.25">
      <c r="A27" s="321" t="s">
        <v>275</v>
      </c>
      <c r="B27" s="18" t="s">
        <v>276</v>
      </c>
      <c r="C27" s="318">
        <f t="shared" si="0"/>
        <v>0.66648047529579046</v>
      </c>
      <c r="D27" s="171" t="s">
        <v>171</v>
      </c>
      <c r="E27" s="171" t="s">
        <v>277</v>
      </c>
      <c r="F27" s="9" t="s">
        <v>188</v>
      </c>
      <c r="G27" s="318">
        <f t="shared" si="1"/>
        <v>1.1520032623101233</v>
      </c>
      <c r="H27" s="171" t="s">
        <v>278</v>
      </c>
      <c r="I27" s="171" t="s">
        <v>279</v>
      </c>
      <c r="J27" s="9" t="s">
        <v>280</v>
      </c>
      <c r="K27" s="318">
        <f t="shared" si="2"/>
        <v>0.18464184540671794</v>
      </c>
      <c r="L27" s="171" t="s">
        <v>281</v>
      </c>
      <c r="M27" s="171" t="s">
        <v>282</v>
      </c>
      <c r="O27" s="183"/>
      <c r="P27" s="183"/>
      <c r="Q27" s="183"/>
      <c r="R27" s="183"/>
    </row>
    <row r="28" spans="1:22" x14ac:dyDescent="0.25">
      <c r="A28" s="321" t="s">
        <v>283</v>
      </c>
      <c r="B28" s="18" t="s">
        <v>284</v>
      </c>
      <c r="C28" s="318">
        <f t="shared" si="0"/>
        <v>0.36180368658914336</v>
      </c>
      <c r="D28" s="171" t="s">
        <v>285</v>
      </c>
      <c r="E28" s="171" t="s">
        <v>286</v>
      </c>
      <c r="F28" s="9" t="s">
        <v>287</v>
      </c>
      <c r="G28" s="318">
        <f t="shared" si="1"/>
        <v>0.47660311958405543</v>
      </c>
      <c r="H28" s="171" t="s">
        <v>162</v>
      </c>
      <c r="I28" s="171" t="s">
        <v>288</v>
      </c>
      <c r="J28" s="9" t="s">
        <v>289</v>
      </c>
      <c r="K28" s="318">
        <f t="shared" si="2"/>
        <v>0.24787535410764872</v>
      </c>
      <c r="L28" s="171" t="s">
        <v>290</v>
      </c>
      <c r="M28" s="171" t="s">
        <v>201</v>
      </c>
      <c r="O28" s="183"/>
      <c r="P28" s="183"/>
      <c r="Q28" s="183"/>
      <c r="R28" s="183"/>
      <c r="T28" s="151"/>
    </row>
    <row r="29" spans="1:22" x14ac:dyDescent="0.25">
      <c r="A29" s="322" t="s">
        <v>28</v>
      </c>
      <c r="B29" s="18" t="s">
        <v>291</v>
      </c>
      <c r="C29" s="318">
        <f t="shared" si="0"/>
        <v>1.7087289899964455</v>
      </c>
      <c r="D29" s="171" t="s">
        <v>292</v>
      </c>
      <c r="E29" s="171" t="s">
        <v>293</v>
      </c>
      <c r="F29" s="9" t="s">
        <v>294</v>
      </c>
      <c r="G29" s="318">
        <f t="shared" si="1"/>
        <v>2.3294933224589665</v>
      </c>
      <c r="H29" s="171" t="s">
        <v>295</v>
      </c>
      <c r="I29" s="171" t="s">
        <v>296</v>
      </c>
      <c r="J29" s="9" t="s">
        <v>297</v>
      </c>
      <c r="K29" s="318">
        <f t="shared" si="2"/>
        <v>1.092675030352084</v>
      </c>
      <c r="L29" s="171" t="s">
        <v>298</v>
      </c>
      <c r="M29" s="171" t="s">
        <v>299</v>
      </c>
      <c r="O29" s="183"/>
      <c r="P29" s="183"/>
      <c r="Q29" s="183"/>
      <c r="R29" s="183"/>
      <c r="T29" s="151"/>
    </row>
    <row r="30" spans="1:22" x14ac:dyDescent="0.25">
      <c r="A30" s="327" t="s">
        <v>35</v>
      </c>
      <c r="B30" s="18" t="s">
        <v>300</v>
      </c>
      <c r="C30" s="318">
        <f t="shared" si="0"/>
        <v>2.9794850962270858</v>
      </c>
      <c r="D30" s="171" t="s">
        <v>301</v>
      </c>
      <c r="E30" s="171" t="s">
        <v>302</v>
      </c>
      <c r="F30" s="9" t="s">
        <v>303</v>
      </c>
      <c r="G30" s="318">
        <f t="shared" si="1"/>
        <v>3.1654602915689676</v>
      </c>
      <c r="H30" s="171" t="s">
        <v>304</v>
      </c>
      <c r="I30" s="171" t="s">
        <v>305</v>
      </c>
      <c r="J30" s="9" t="s">
        <v>306</v>
      </c>
      <c r="K30" s="318">
        <f t="shared" si="2"/>
        <v>2.7949210845811412</v>
      </c>
      <c r="L30" s="171" t="s">
        <v>223</v>
      </c>
      <c r="M30" s="171" t="s">
        <v>307</v>
      </c>
      <c r="O30" s="183"/>
      <c r="P30" s="183"/>
      <c r="Q30" s="183"/>
      <c r="R30" s="183"/>
      <c r="T30" s="151"/>
    </row>
    <row r="31" spans="1:22" x14ac:dyDescent="0.25">
      <c r="A31" s="327" t="s">
        <v>37</v>
      </c>
      <c r="B31" s="18" t="s">
        <v>308</v>
      </c>
      <c r="C31" s="318">
        <f t="shared" si="0"/>
        <v>1.9753211801147617</v>
      </c>
      <c r="D31" s="171" t="s">
        <v>309</v>
      </c>
      <c r="E31" s="171" t="s">
        <v>310</v>
      </c>
      <c r="F31" s="9" t="s">
        <v>311</v>
      </c>
      <c r="G31" s="318">
        <f t="shared" si="1"/>
        <v>2.5869099806300335</v>
      </c>
      <c r="H31" s="171" t="s">
        <v>312</v>
      </c>
      <c r="I31" s="171" t="s">
        <v>313</v>
      </c>
      <c r="J31" s="9" t="s">
        <v>314</v>
      </c>
      <c r="K31" s="318">
        <f t="shared" si="2"/>
        <v>1.3683731282881424</v>
      </c>
      <c r="L31" s="171" t="s">
        <v>315</v>
      </c>
      <c r="M31" s="171" t="s">
        <v>316</v>
      </c>
      <c r="P31" s="183"/>
      <c r="Q31" s="183"/>
      <c r="R31" s="183"/>
      <c r="T31" s="151"/>
    </row>
    <row r="32" spans="1:22" x14ac:dyDescent="0.25">
      <c r="A32" s="323" t="s">
        <v>26</v>
      </c>
      <c r="B32" s="17" t="s">
        <v>317</v>
      </c>
      <c r="C32" s="318">
        <f t="shared" si="0"/>
        <v>0.50017772812674555</v>
      </c>
      <c r="D32" s="319" t="s">
        <v>318</v>
      </c>
      <c r="E32" s="319" t="s">
        <v>319</v>
      </c>
      <c r="F32" s="320" t="s">
        <v>320</v>
      </c>
      <c r="G32" s="318">
        <f t="shared" si="1"/>
        <v>0.84106432867774494</v>
      </c>
      <c r="H32" s="319" t="s">
        <v>321</v>
      </c>
      <c r="I32" s="319" t="s">
        <v>322</v>
      </c>
      <c r="J32" s="320" t="s">
        <v>323</v>
      </c>
      <c r="K32" s="318">
        <f t="shared" si="2"/>
        <v>0.16187778227438285</v>
      </c>
      <c r="L32" s="319" t="s">
        <v>324</v>
      </c>
      <c r="M32" s="171" t="s">
        <v>282</v>
      </c>
      <c r="O32" s="183"/>
      <c r="P32" s="183"/>
      <c r="Q32" s="183"/>
      <c r="R32" s="183"/>
      <c r="T32" s="151"/>
    </row>
    <row r="33" spans="1:22" x14ac:dyDescent="0.25">
      <c r="A33" s="323" t="s">
        <v>33</v>
      </c>
      <c r="B33" s="18" t="s">
        <v>325</v>
      </c>
      <c r="C33" s="318">
        <f t="shared" si="0"/>
        <v>2.4297973899355103</v>
      </c>
      <c r="D33" s="171" t="s">
        <v>326</v>
      </c>
      <c r="E33" s="171" t="s">
        <v>327</v>
      </c>
      <c r="F33" s="9" t="s">
        <v>328</v>
      </c>
      <c r="G33" s="318">
        <f t="shared" si="1"/>
        <v>3.4381690284432667</v>
      </c>
      <c r="H33" s="171" t="s">
        <v>329</v>
      </c>
      <c r="I33" s="171" t="s">
        <v>330</v>
      </c>
      <c r="J33" s="9" t="s">
        <v>331</v>
      </c>
      <c r="K33" s="318">
        <f t="shared" si="2"/>
        <v>1.4290772966410359</v>
      </c>
      <c r="L33" s="171" t="s">
        <v>332</v>
      </c>
      <c r="M33" s="171" t="s">
        <v>333</v>
      </c>
      <c r="O33" s="183"/>
      <c r="P33" s="183"/>
      <c r="Q33" s="183"/>
      <c r="R33" s="183"/>
      <c r="T33" s="151"/>
    </row>
    <row r="34" spans="1:22" x14ac:dyDescent="0.25">
      <c r="A34" s="321" t="s">
        <v>334</v>
      </c>
      <c r="B34" s="18" t="s">
        <v>335</v>
      </c>
      <c r="C34" s="318">
        <f t="shared" si="0"/>
        <v>1.1120702787792618</v>
      </c>
      <c r="D34" s="171" t="s">
        <v>336</v>
      </c>
      <c r="E34" s="171" t="s">
        <v>337</v>
      </c>
      <c r="F34" s="9" t="s">
        <v>338</v>
      </c>
      <c r="G34" s="318">
        <f t="shared" si="1"/>
        <v>1.3839331226424711</v>
      </c>
      <c r="H34" s="171">
        <v>7.2</v>
      </c>
      <c r="I34" s="171" t="s">
        <v>339</v>
      </c>
      <c r="J34" s="9" t="s">
        <v>340</v>
      </c>
      <c r="K34" s="318">
        <f t="shared" si="2"/>
        <v>0.84227033589639821</v>
      </c>
      <c r="L34" s="171">
        <v>3.8</v>
      </c>
      <c r="M34" s="171" t="s">
        <v>341</v>
      </c>
      <c r="O34" s="183"/>
      <c r="P34" s="183"/>
      <c r="Q34" s="183"/>
      <c r="R34" s="183"/>
    </row>
    <row r="35" spans="1:22" x14ac:dyDescent="0.25">
      <c r="A35" s="324" t="s">
        <v>342</v>
      </c>
      <c r="B35" s="18" t="s">
        <v>343</v>
      </c>
      <c r="C35" s="318">
        <f t="shared" si="0"/>
        <v>0.12821814858071395</v>
      </c>
      <c r="D35" s="171" t="s">
        <v>344</v>
      </c>
      <c r="E35" s="171" t="s">
        <v>345</v>
      </c>
      <c r="F35" s="9" t="s">
        <v>346</v>
      </c>
      <c r="G35" s="318">
        <f t="shared" si="1"/>
        <v>0.20389438270975632</v>
      </c>
      <c r="H35" s="171">
        <v>1</v>
      </c>
      <c r="I35" s="171" t="s">
        <v>201</v>
      </c>
      <c r="J35" s="9" t="s">
        <v>347</v>
      </c>
      <c r="K35" s="318">
        <f t="shared" si="2"/>
        <v>5.3116147308781878E-2</v>
      </c>
      <c r="L35" s="171" t="s">
        <v>348</v>
      </c>
      <c r="M35" s="171" t="s">
        <v>349</v>
      </c>
      <c r="O35" s="183"/>
      <c r="P35" s="183"/>
      <c r="Q35" s="183"/>
      <c r="R35" s="183"/>
    </row>
    <row r="36" spans="1:22" x14ac:dyDescent="0.25">
      <c r="A36" s="321" t="s">
        <v>350</v>
      </c>
      <c r="B36" s="18" t="s">
        <v>351</v>
      </c>
      <c r="C36" s="318">
        <f t="shared" si="0"/>
        <v>0.14726044787487941</v>
      </c>
      <c r="D36" s="171" t="s">
        <v>281</v>
      </c>
      <c r="E36" s="171" t="s">
        <v>352</v>
      </c>
      <c r="F36" s="9" t="s">
        <v>353</v>
      </c>
      <c r="G36" s="318">
        <f t="shared" si="1"/>
        <v>0.19369966357426854</v>
      </c>
      <c r="H36" s="171" t="s">
        <v>290</v>
      </c>
      <c r="I36" s="171" t="s">
        <v>201</v>
      </c>
      <c r="J36" s="9" t="s">
        <v>354</v>
      </c>
      <c r="K36" s="318">
        <f t="shared" si="2"/>
        <v>0.10117361392148927</v>
      </c>
      <c r="L36" s="171" t="s">
        <v>355</v>
      </c>
      <c r="M36" s="171" t="s">
        <v>356</v>
      </c>
      <c r="O36" s="183"/>
      <c r="P36" s="183"/>
      <c r="Q36" s="183"/>
      <c r="R36" s="183"/>
      <c r="V36" s="151"/>
    </row>
    <row r="37" spans="1:22" x14ac:dyDescent="0.25">
      <c r="A37" s="321" t="s">
        <v>357</v>
      </c>
      <c r="B37" s="18" t="s">
        <v>358</v>
      </c>
      <c r="C37" s="318">
        <f t="shared" si="0"/>
        <v>0.95084547808866104</v>
      </c>
      <c r="D37" s="171" t="s">
        <v>359</v>
      </c>
      <c r="E37" s="171" t="s">
        <v>360</v>
      </c>
      <c r="F37" s="9" t="s">
        <v>361</v>
      </c>
      <c r="G37" s="318">
        <f t="shared" si="1"/>
        <v>1.5419512692425323</v>
      </c>
      <c r="H37" s="171" t="s">
        <v>362</v>
      </c>
      <c r="I37" s="171" t="s">
        <v>363</v>
      </c>
      <c r="J37" s="9" t="s">
        <v>364</v>
      </c>
      <c r="K37" s="318">
        <f t="shared" si="2"/>
        <v>0.36422501011736136</v>
      </c>
      <c r="L37" s="171" t="s">
        <v>285</v>
      </c>
      <c r="M37" s="171" t="s">
        <v>365</v>
      </c>
      <c r="O37" s="183"/>
      <c r="P37" s="183"/>
      <c r="Q37" s="183"/>
      <c r="R37" s="183"/>
      <c r="V37" s="151"/>
    </row>
    <row r="38" spans="1:22" x14ac:dyDescent="0.25">
      <c r="A38" s="323" t="s">
        <v>39</v>
      </c>
      <c r="B38" s="18" t="s">
        <v>366</v>
      </c>
      <c r="C38" s="318">
        <f t="shared" si="0"/>
        <v>3.0543848067841366</v>
      </c>
      <c r="D38" s="171" t="s">
        <v>304</v>
      </c>
      <c r="E38" s="171" t="s">
        <v>367</v>
      </c>
      <c r="F38" s="9" t="s">
        <v>368</v>
      </c>
      <c r="G38" s="318">
        <f t="shared" si="1"/>
        <v>1.6566418595167702</v>
      </c>
      <c r="H38" s="171" t="s">
        <v>369</v>
      </c>
      <c r="I38" s="171" t="s">
        <v>370</v>
      </c>
      <c r="J38" s="9" t="s">
        <v>371</v>
      </c>
      <c r="K38" s="318">
        <f t="shared" si="2"/>
        <v>4.4415216511533799</v>
      </c>
      <c r="L38" s="171" t="s">
        <v>372</v>
      </c>
      <c r="M38" s="171" t="s">
        <v>373</v>
      </c>
      <c r="O38" s="183"/>
      <c r="P38" s="183"/>
      <c r="Q38" s="183"/>
      <c r="R38" s="183"/>
      <c r="V38" s="151"/>
    </row>
    <row r="39" spans="1:22" x14ac:dyDescent="0.25">
      <c r="A39" s="321" t="s">
        <v>374</v>
      </c>
      <c r="B39" s="18" t="s">
        <v>375</v>
      </c>
      <c r="C39" s="318">
        <f t="shared" si="0"/>
        <v>2.7928705631442646E-2</v>
      </c>
      <c r="D39" s="171" t="s">
        <v>376</v>
      </c>
      <c r="E39" s="171" t="s">
        <v>377</v>
      </c>
      <c r="F39" s="9" t="s">
        <v>378</v>
      </c>
      <c r="G39" s="318">
        <f t="shared" si="1"/>
        <v>2.548679783871954E-2</v>
      </c>
      <c r="H39" s="171" t="s">
        <v>376</v>
      </c>
      <c r="I39" s="171" t="s">
        <v>379</v>
      </c>
      <c r="J39" s="9" t="s">
        <v>380</v>
      </c>
      <c r="K39" s="318">
        <f t="shared" si="2"/>
        <v>3.0352084176446779E-2</v>
      </c>
      <c r="L39" s="171" t="s">
        <v>376</v>
      </c>
      <c r="M39" s="171" t="s">
        <v>377</v>
      </c>
      <c r="O39" s="183"/>
      <c r="P39" s="183"/>
      <c r="Q39" s="183"/>
      <c r="R39" s="183"/>
    </row>
    <row r="40" spans="1:22" x14ac:dyDescent="0.25">
      <c r="A40" s="321" t="s">
        <v>381</v>
      </c>
      <c r="B40" s="18" t="s">
        <v>382</v>
      </c>
      <c r="C40" s="318">
        <f t="shared" si="0"/>
        <v>0.10536738942771542</v>
      </c>
      <c r="D40" s="171" t="s">
        <v>344</v>
      </c>
      <c r="E40" s="171" t="s">
        <v>356</v>
      </c>
      <c r="F40" s="9" t="s">
        <v>383</v>
      </c>
      <c r="G40" s="318">
        <f t="shared" si="1"/>
        <v>6.1168314812926908E-2</v>
      </c>
      <c r="H40" s="171" t="s">
        <v>384</v>
      </c>
      <c r="I40" s="171" t="s">
        <v>385</v>
      </c>
      <c r="J40" s="9" t="s">
        <v>386</v>
      </c>
      <c r="K40" s="318">
        <f t="shared" si="2"/>
        <v>0.1492310805341967</v>
      </c>
      <c r="L40" s="171" t="s">
        <v>281</v>
      </c>
      <c r="M40" s="171" t="s">
        <v>282</v>
      </c>
      <c r="O40" s="183"/>
      <c r="P40" s="183"/>
      <c r="Q40" s="183"/>
      <c r="R40" s="183"/>
      <c r="V40" s="151"/>
    </row>
    <row r="41" spans="1:22" x14ac:dyDescent="0.25">
      <c r="A41" s="321" t="s">
        <v>387</v>
      </c>
      <c r="B41" s="18" t="s">
        <v>388</v>
      </c>
      <c r="C41" s="318">
        <f t="shared" si="0"/>
        <v>3.1737165490275734E-2</v>
      </c>
      <c r="D41" s="171" t="s">
        <v>348</v>
      </c>
      <c r="E41" s="171" t="s">
        <v>377</v>
      </c>
      <c r="F41" s="9" t="s">
        <v>389</v>
      </c>
      <c r="G41" s="318">
        <f t="shared" si="1"/>
        <v>4.0778876541951267E-2</v>
      </c>
      <c r="H41" s="171" t="s">
        <v>348</v>
      </c>
      <c r="I41" s="171" t="s">
        <v>379</v>
      </c>
      <c r="J41" s="9" t="s">
        <v>390</v>
      </c>
      <c r="K41" s="318">
        <f t="shared" si="2"/>
        <v>2.2764063132335085E-2</v>
      </c>
      <c r="L41" s="171" t="s">
        <v>376</v>
      </c>
      <c r="M41" s="171" t="s">
        <v>377</v>
      </c>
      <c r="O41" s="183"/>
      <c r="P41" s="183"/>
      <c r="Q41" s="183"/>
      <c r="R41" s="183"/>
      <c r="T41" s="151"/>
      <c r="V41" s="151"/>
    </row>
    <row r="42" spans="1:22" x14ac:dyDescent="0.25">
      <c r="A42" s="321" t="s">
        <v>391</v>
      </c>
      <c r="B42" s="18" t="s">
        <v>392</v>
      </c>
      <c r="C42" s="318">
        <f t="shared" si="0"/>
        <v>2.7928705631442647</v>
      </c>
      <c r="D42" s="171" t="s">
        <v>393</v>
      </c>
      <c r="E42" s="171" t="s">
        <v>394</v>
      </c>
      <c r="F42" s="9" t="s">
        <v>395</v>
      </c>
      <c r="G42" s="318">
        <f t="shared" si="1"/>
        <v>1.462942195942502</v>
      </c>
      <c r="H42" s="171" t="s">
        <v>396</v>
      </c>
      <c r="I42" s="171" t="s">
        <v>397</v>
      </c>
      <c r="J42" s="9" t="s">
        <v>398</v>
      </c>
      <c r="K42" s="318">
        <f t="shared" si="2"/>
        <v>4.1127074059085391</v>
      </c>
      <c r="L42" s="171" t="s">
        <v>399</v>
      </c>
      <c r="M42" s="171" t="s">
        <v>400</v>
      </c>
      <c r="P42" s="183"/>
      <c r="Q42" s="183"/>
      <c r="R42" s="183"/>
      <c r="T42" s="151"/>
      <c r="V42" s="151"/>
    </row>
    <row r="43" spans="1:22" x14ac:dyDescent="0.25">
      <c r="A43" s="323" t="s">
        <v>27</v>
      </c>
      <c r="B43" s="17" t="s">
        <v>401</v>
      </c>
      <c r="C43" s="318">
        <f t="shared" si="0"/>
        <v>2.9655207434113642</v>
      </c>
      <c r="D43" s="319" t="s">
        <v>402</v>
      </c>
      <c r="E43" s="319" t="s">
        <v>403</v>
      </c>
      <c r="F43" s="320" t="s">
        <v>404</v>
      </c>
      <c r="G43" s="318">
        <f t="shared" si="1"/>
        <v>3.5961871750433279</v>
      </c>
      <c r="H43" s="319" t="s">
        <v>405</v>
      </c>
      <c r="I43" s="319" t="s">
        <v>406</v>
      </c>
      <c r="J43" s="320" t="s">
        <v>407</v>
      </c>
      <c r="K43" s="318">
        <f t="shared" si="2"/>
        <v>2.3396398219344396</v>
      </c>
      <c r="L43" s="319" t="s">
        <v>408</v>
      </c>
      <c r="M43" s="171" t="s">
        <v>409</v>
      </c>
      <c r="O43" s="183"/>
      <c r="P43" s="183"/>
      <c r="Q43" s="183"/>
      <c r="R43" s="183"/>
      <c r="T43" s="151"/>
    </row>
    <row r="44" spans="1:22" x14ac:dyDescent="0.25">
      <c r="A44" s="328" t="s">
        <v>410</v>
      </c>
      <c r="B44" s="18" t="s">
        <v>411</v>
      </c>
      <c r="C44" s="318">
        <f t="shared" si="0"/>
        <v>0.29452089574975882</v>
      </c>
      <c r="D44" s="171" t="s">
        <v>412</v>
      </c>
      <c r="E44" s="171" t="s">
        <v>413</v>
      </c>
      <c r="F44" s="9" t="s">
        <v>414</v>
      </c>
      <c r="G44" s="318">
        <f t="shared" si="1"/>
        <v>0.28800081557753082</v>
      </c>
      <c r="H44" s="171" t="s">
        <v>412</v>
      </c>
      <c r="I44" s="171" t="s">
        <v>415</v>
      </c>
      <c r="J44" s="9" t="s">
        <v>416</v>
      </c>
      <c r="K44" s="318">
        <f t="shared" si="2"/>
        <v>0.30099150141643055</v>
      </c>
      <c r="L44" s="171" t="s">
        <v>285</v>
      </c>
      <c r="M44" s="171" t="s">
        <v>365</v>
      </c>
      <c r="O44" s="183"/>
      <c r="P44" s="183"/>
      <c r="Q44" s="183"/>
      <c r="R44" s="183"/>
    </row>
    <row r="45" spans="1:22" x14ac:dyDescent="0.25">
      <c r="A45" s="328" t="s">
        <v>417</v>
      </c>
      <c r="B45" s="18" t="s">
        <v>418</v>
      </c>
      <c r="C45" s="318">
        <f t="shared" si="0"/>
        <v>2.4120245772609558E-2</v>
      </c>
      <c r="D45" s="171" t="s">
        <v>376</v>
      </c>
      <c r="E45" s="171" t="s">
        <v>377</v>
      </c>
      <c r="F45" s="9" t="s">
        <v>378</v>
      </c>
      <c r="G45" s="318">
        <f t="shared" si="1"/>
        <v>2.548679783871954E-2</v>
      </c>
      <c r="H45" s="171" t="s">
        <v>376</v>
      </c>
      <c r="I45" s="171" t="s">
        <v>377</v>
      </c>
      <c r="J45" s="9" t="s">
        <v>390</v>
      </c>
      <c r="K45" s="318">
        <f t="shared" si="2"/>
        <v>2.2764063132335085E-2</v>
      </c>
      <c r="L45" s="171" t="s">
        <v>376</v>
      </c>
      <c r="M45" s="171" t="s">
        <v>419</v>
      </c>
      <c r="O45" s="183"/>
      <c r="P45" s="183"/>
      <c r="Q45" s="183"/>
      <c r="R45" s="183"/>
      <c r="T45" s="151"/>
      <c r="V45" s="151"/>
    </row>
    <row r="46" spans="1:22" x14ac:dyDescent="0.25">
      <c r="A46" s="328" t="s">
        <v>420</v>
      </c>
      <c r="B46" s="18" t="s">
        <v>421</v>
      </c>
      <c r="C46" s="318">
        <f t="shared" si="0"/>
        <v>0.96480983090438222</v>
      </c>
      <c r="D46" s="171" t="s">
        <v>359</v>
      </c>
      <c r="E46" s="171" t="s">
        <v>360</v>
      </c>
      <c r="F46" s="9" t="s">
        <v>422</v>
      </c>
      <c r="G46" s="318">
        <f t="shared" si="1"/>
        <v>1.0984809868488123</v>
      </c>
      <c r="H46" s="171" t="s">
        <v>423</v>
      </c>
      <c r="I46" s="171" t="s">
        <v>424</v>
      </c>
      <c r="J46" s="9" t="s">
        <v>425</v>
      </c>
      <c r="K46" s="318">
        <f t="shared" si="2"/>
        <v>0.83215297450424919</v>
      </c>
      <c r="L46" s="171" t="s">
        <v>426</v>
      </c>
      <c r="M46" s="171" t="s">
        <v>341</v>
      </c>
      <c r="O46" s="183"/>
      <c r="P46" s="183"/>
      <c r="Q46" s="183"/>
      <c r="R46" s="183"/>
    </row>
    <row r="47" spans="1:22" x14ac:dyDescent="0.25">
      <c r="A47" s="328" t="s">
        <v>427</v>
      </c>
      <c r="B47" s="18" t="s">
        <v>428</v>
      </c>
      <c r="C47" s="318">
        <f t="shared" si="0"/>
        <v>0.99019956329660286</v>
      </c>
      <c r="D47" s="171" t="s">
        <v>429</v>
      </c>
      <c r="E47" s="171" t="s">
        <v>360</v>
      </c>
      <c r="F47" s="9" t="s">
        <v>430</v>
      </c>
      <c r="G47" s="318">
        <f t="shared" si="1"/>
        <v>1.3049240493424406</v>
      </c>
      <c r="H47" s="171" t="s">
        <v>431</v>
      </c>
      <c r="I47" s="171" t="s">
        <v>432</v>
      </c>
      <c r="J47" s="9" t="s">
        <v>433</v>
      </c>
      <c r="K47" s="318">
        <f t="shared" si="2"/>
        <v>0.67786321327397814</v>
      </c>
      <c r="L47" s="171" t="s">
        <v>434</v>
      </c>
      <c r="M47" s="171" t="s">
        <v>435</v>
      </c>
      <c r="O47" s="183"/>
      <c r="P47" s="183"/>
      <c r="Q47" s="183"/>
      <c r="R47" s="183"/>
    </row>
    <row r="48" spans="1:22" x14ac:dyDescent="0.25">
      <c r="A48" s="328" t="s">
        <v>436</v>
      </c>
      <c r="B48" s="18" t="s">
        <v>437</v>
      </c>
      <c r="C48" s="318">
        <f t="shared" si="0"/>
        <v>0.43162545066774999</v>
      </c>
      <c r="D48" s="171" t="s">
        <v>438</v>
      </c>
      <c r="E48" s="171" t="s">
        <v>439</v>
      </c>
      <c r="F48" s="9" t="s">
        <v>440</v>
      </c>
      <c r="G48" s="318">
        <f t="shared" si="1"/>
        <v>0.55561219288408603</v>
      </c>
      <c r="H48" s="171" t="s">
        <v>441</v>
      </c>
      <c r="I48" s="171" t="s">
        <v>442</v>
      </c>
      <c r="J48" s="9" t="s">
        <v>443</v>
      </c>
      <c r="K48" s="318">
        <f t="shared" si="2"/>
        <v>0.30857952246054227</v>
      </c>
      <c r="L48" s="171" t="s">
        <v>145</v>
      </c>
      <c r="M48" s="171" t="s">
        <v>146</v>
      </c>
      <c r="O48" s="183"/>
      <c r="P48" s="183"/>
      <c r="Q48" s="183"/>
      <c r="R48" s="183"/>
      <c r="T48" s="151"/>
      <c r="V48" s="151"/>
    </row>
    <row r="49" spans="1:22" x14ac:dyDescent="0.25">
      <c r="A49" s="323" t="s">
        <v>444</v>
      </c>
      <c r="B49" s="18" t="s">
        <v>445</v>
      </c>
      <c r="C49" s="318">
        <f t="shared" si="0"/>
        <v>5.6619103234651904</v>
      </c>
      <c r="D49" s="171" t="s">
        <v>446</v>
      </c>
      <c r="E49" s="171" t="s">
        <v>447</v>
      </c>
      <c r="F49" s="9" t="s">
        <v>448</v>
      </c>
      <c r="G49" s="318">
        <f t="shared" si="1"/>
        <v>6.3793454990315013</v>
      </c>
      <c r="H49" s="171" t="s">
        <v>449</v>
      </c>
      <c r="I49" s="171" t="s">
        <v>450</v>
      </c>
      <c r="J49" s="9" t="s">
        <v>451</v>
      </c>
      <c r="K49" s="318">
        <f t="shared" si="2"/>
        <v>4.9499190611088633</v>
      </c>
      <c r="L49" s="171" t="s">
        <v>452</v>
      </c>
      <c r="M49" s="171" t="s">
        <v>453</v>
      </c>
      <c r="O49" s="183"/>
      <c r="P49" s="183"/>
      <c r="Q49" s="183"/>
      <c r="R49" s="183"/>
      <c r="T49" s="151"/>
      <c r="V49" s="151"/>
    </row>
    <row r="50" spans="1:22" x14ac:dyDescent="0.25">
      <c r="A50" s="321" t="s">
        <v>454</v>
      </c>
      <c r="B50" s="18" t="s">
        <v>455</v>
      </c>
      <c r="C50" s="318">
        <f t="shared" si="0"/>
        <v>0.55730462600924191</v>
      </c>
      <c r="D50" s="171" t="s">
        <v>441</v>
      </c>
      <c r="E50" s="171" t="s">
        <v>456</v>
      </c>
      <c r="F50" s="9" t="s">
        <v>457</v>
      </c>
      <c r="G50" s="318">
        <f t="shared" si="1"/>
        <v>0.60148842899378119</v>
      </c>
      <c r="H50" s="171" t="s">
        <v>135</v>
      </c>
      <c r="I50" s="171" t="s">
        <v>136</v>
      </c>
      <c r="J50" s="9" t="s">
        <v>458</v>
      </c>
      <c r="K50" s="318">
        <f t="shared" si="2"/>
        <v>0.51345609065155817</v>
      </c>
      <c r="L50" s="171" t="s">
        <v>459</v>
      </c>
      <c r="M50" s="171" t="s">
        <v>460</v>
      </c>
      <c r="O50" s="183"/>
      <c r="P50" s="183"/>
      <c r="Q50" s="183"/>
      <c r="R50" s="183"/>
      <c r="T50" s="151"/>
      <c r="V50" s="151"/>
    </row>
    <row r="51" spans="1:22" x14ac:dyDescent="0.25">
      <c r="A51" s="321" t="s">
        <v>461</v>
      </c>
      <c r="B51" s="18" t="s">
        <v>462</v>
      </c>
      <c r="C51" s="318">
        <f t="shared" si="0"/>
        <v>5.1046056974559484</v>
      </c>
      <c r="D51" s="171" t="s">
        <v>463</v>
      </c>
      <c r="E51" s="171" t="s">
        <v>464</v>
      </c>
      <c r="F51" s="9" t="s">
        <v>465</v>
      </c>
      <c r="G51" s="318">
        <f t="shared" si="1"/>
        <v>5.7778570700377205</v>
      </c>
      <c r="H51" s="171" t="s">
        <v>466</v>
      </c>
      <c r="I51" s="171" t="s">
        <v>467</v>
      </c>
      <c r="J51" s="9" t="s">
        <v>468</v>
      </c>
      <c r="K51" s="318">
        <f t="shared" si="2"/>
        <v>4.4364629704573044</v>
      </c>
      <c r="L51" s="171" t="s">
        <v>469</v>
      </c>
      <c r="M51" s="171" t="s">
        <v>470</v>
      </c>
      <c r="O51" s="183"/>
      <c r="P51" s="183"/>
      <c r="Q51" s="183"/>
      <c r="R51" s="183"/>
      <c r="T51" s="151"/>
      <c r="V51" s="151"/>
    </row>
    <row r="52" spans="1:22" x14ac:dyDescent="0.25">
      <c r="A52" s="329" t="s">
        <v>471</v>
      </c>
      <c r="B52" s="18" t="s">
        <v>472</v>
      </c>
      <c r="C52" s="318">
        <f t="shared" si="0"/>
        <v>2.6278373025948305</v>
      </c>
      <c r="D52" s="171" t="s">
        <v>473</v>
      </c>
      <c r="E52" s="171" t="s">
        <v>474</v>
      </c>
      <c r="F52" s="9" t="s">
        <v>475</v>
      </c>
      <c r="G52" s="318">
        <f t="shared" si="1"/>
        <v>3.0150881843205219</v>
      </c>
      <c r="H52" s="171" t="s">
        <v>476</v>
      </c>
      <c r="I52" s="171" t="s">
        <v>477</v>
      </c>
      <c r="J52" s="9" t="s">
        <v>478</v>
      </c>
      <c r="K52" s="318">
        <f t="shared" si="2"/>
        <v>2.2435248887090244</v>
      </c>
      <c r="L52" s="171" t="s">
        <v>479</v>
      </c>
      <c r="M52" s="171" t="s">
        <v>480</v>
      </c>
      <c r="O52" s="183"/>
      <c r="P52" s="183"/>
      <c r="Q52" s="183"/>
      <c r="R52" s="183"/>
      <c r="T52" s="151"/>
      <c r="V52" s="151"/>
    </row>
    <row r="53" spans="1:22" x14ac:dyDescent="0.25">
      <c r="A53" s="329" t="s">
        <v>481</v>
      </c>
      <c r="B53" s="18" t="s">
        <v>482</v>
      </c>
      <c r="C53" s="318">
        <f t="shared" si="0"/>
        <v>2.4767683948611183</v>
      </c>
      <c r="D53" s="171" t="s">
        <v>483</v>
      </c>
      <c r="E53" s="171" t="s">
        <v>484</v>
      </c>
      <c r="F53" s="9" t="s">
        <v>485</v>
      </c>
      <c r="G53" s="318">
        <f t="shared" si="1"/>
        <v>2.7627688857171986</v>
      </c>
      <c r="H53" s="171" t="s">
        <v>486</v>
      </c>
      <c r="I53" s="171" t="s">
        <v>487</v>
      </c>
      <c r="J53" s="9" t="s">
        <v>488</v>
      </c>
      <c r="K53" s="318">
        <f t="shared" si="2"/>
        <v>2.19293808174828</v>
      </c>
      <c r="L53" s="171" t="s">
        <v>229</v>
      </c>
      <c r="M53" s="171" t="s">
        <v>230</v>
      </c>
      <c r="O53" s="183"/>
      <c r="P53" s="183"/>
      <c r="Q53" s="183"/>
      <c r="R53" s="183"/>
      <c r="T53" s="151"/>
      <c r="V53" s="151"/>
    </row>
    <row r="54" spans="1:22" x14ac:dyDescent="0.25">
      <c r="A54" s="323" t="s">
        <v>31</v>
      </c>
      <c r="B54" s="18" t="s">
        <v>489</v>
      </c>
      <c r="C54" s="318">
        <f t="shared" si="0"/>
        <v>1.7214238561925559</v>
      </c>
      <c r="D54" s="171" t="s">
        <v>180</v>
      </c>
      <c r="E54" s="171" t="s">
        <v>490</v>
      </c>
      <c r="F54" s="9" t="s">
        <v>491</v>
      </c>
      <c r="G54" s="318">
        <f t="shared" si="1"/>
        <v>1.8809256804975023</v>
      </c>
      <c r="H54" s="171" t="s">
        <v>492</v>
      </c>
      <c r="I54" s="171" t="s">
        <v>493</v>
      </c>
      <c r="J54" s="9" t="s">
        <v>494</v>
      </c>
      <c r="K54" s="318">
        <f t="shared" si="2"/>
        <v>1.5631323350870092</v>
      </c>
      <c r="L54" s="171" t="s">
        <v>495</v>
      </c>
      <c r="M54" s="171" t="s">
        <v>496</v>
      </c>
      <c r="P54" s="183"/>
      <c r="Q54" s="183"/>
      <c r="R54" s="183"/>
      <c r="T54" s="151"/>
      <c r="V54" s="151"/>
    </row>
    <row r="55" spans="1:22" x14ac:dyDescent="0.25">
      <c r="A55" s="323" t="s">
        <v>497</v>
      </c>
      <c r="B55" s="17" t="s">
        <v>498</v>
      </c>
      <c r="C55" s="318">
        <f t="shared" si="0"/>
        <v>4.3733814045599955</v>
      </c>
      <c r="D55" s="319" t="s">
        <v>499</v>
      </c>
      <c r="E55" s="319" t="s">
        <v>500</v>
      </c>
      <c r="F55" s="320" t="s">
        <v>501</v>
      </c>
      <c r="G55" s="318">
        <f t="shared" si="1"/>
        <v>5.1202976857987563</v>
      </c>
      <c r="H55" s="319" t="s">
        <v>502</v>
      </c>
      <c r="I55" s="319" t="s">
        <v>503</v>
      </c>
      <c r="J55" s="320" t="s">
        <v>504</v>
      </c>
      <c r="K55" s="318">
        <f t="shared" si="2"/>
        <v>3.6321327397814649</v>
      </c>
      <c r="L55" s="319" t="s">
        <v>505</v>
      </c>
      <c r="M55" s="171" t="s">
        <v>506</v>
      </c>
      <c r="O55" s="183"/>
      <c r="P55" s="183"/>
      <c r="Q55" s="183"/>
      <c r="R55" s="183"/>
      <c r="T55" s="151"/>
      <c r="V55" s="151"/>
    </row>
    <row r="56" spans="1:22" x14ac:dyDescent="0.25">
      <c r="A56" s="330" t="s">
        <v>507</v>
      </c>
      <c r="B56" s="18" t="s">
        <v>508</v>
      </c>
      <c r="C56" s="318">
        <f t="shared" si="0"/>
        <v>0.23358553800842938</v>
      </c>
      <c r="D56" s="171" t="s">
        <v>509</v>
      </c>
      <c r="E56" s="171" t="s">
        <v>510</v>
      </c>
      <c r="F56" s="9" t="s">
        <v>511</v>
      </c>
      <c r="G56" s="318">
        <f t="shared" si="1"/>
        <v>0.22938118054847589</v>
      </c>
      <c r="H56" s="171" t="s">
        <v>509</v>
      </c>
      <c r="I56" s="171" t="s">
        <v>512</v>
      </c>
      <c r="J56" s="9" t="s">
        <v>513</v>
      </c>
      <c r="K56" s="318">
        <f t="shared" si="2"/>
        <v>0.2377579927154998</v>
      </c>
      <c r="L56" s="171" t="s">
        <v>200</v>
      </c>
      <c r="M56" s="171" t="s">
        <v>514</v>
      </c>
      <c r="O56" s="183"/>
      <c r="P56" s="183"/>
      <c r="Q56" s="183"/>
      <c r="R56" s="183"/>
      <c r="T56" s="151"/>
      <c r="V56" s="151"/>
    </row>
    <row r="57" spans="1:22" x14ac:dyDescent="0.25">
      <c r="A57" s="321" t="s">
        <v>515</v>
      </c>
      <c r="B57" s="18" t="s">
        <v>516</v>
      </c>
      <c r="C57" s="318">
        <f t="shared" si="0"/>
        <v>7.3630223937439704E-2</v>
      </c>
      <c r="D57" s="171" t="s">
        <v>517</v>
      </c>
      <c r="E57" s="171" t="s">
        <v>518</v>
      </c>
      <c r="F57" s="9" t="s">
        <v>375</v>
      </c>
      <c r="G57" s="318">
        <f t="shared" si="1"/>
        <v>5.6070955245182998E-2</v>
      </c>
      <c r="H57" s="171" t="s">
        <v>384</v>
      </c>
      <c r="I57" s="171" t="s">
        <v>385</v>
      </c>
      <c r="J57" s="9" t="s">
        <v>519</v>
      </c>
      <c r="K57" s="318">
        <f t="shared" si="2"/>
        <v>9.105625252934034E-2</v>
      </c>
      <c r="L57" s="171" t="s">
        <v>517</v>
      </c>
      <c r="M57" s="171" t="s">
        <v>520</v>
      </c>
      <c r="O57" s="183"/>
      <c r="P57" s="183"/>
      <c r="Q57" s="183"/>
      <c r="R57" s="183"/>
      <c r="T57" s="151"/>
      <c r="V57" s="151"/>
    </row>
    <row r="58" spans="1:22" x14ac:dyDescent="0.25">
      <c r="A58" s="321" t="s">
        <v>521</v>
      </c>
      <c r="B58" s="18" t="s">
        <v>522</v>
      </c>
      <c r="C58" s="318">
        <f t="shared" si="0"/>
        <v>0.1599553140709897</v>
      </c>
      <c r="D58" s="171" t="s">
        <v>281</v>
      </c>
      <c r="E58" s="171" t="s">
        <v>523</v>
      </c>
      <c r="F58" s="9" t="s">
        <v>524</v>
      </c>
      <c r="G58" s="318">
        <f t="shared" si="1"/>
        <v>0.17331022530329288</v>
      </c>
      <c r="H58" s="171" t="s">
        <v>525</v>
      </c>
      <c r="I58" s="171" t="s">
        <v>526</v>
      </c>
      <c r="J58" s="9" t="s">
        <v>516</v>
      </c>
      <c r="K58" s="318">
        <f t="shared" si="2"/>
        <v>0.14670174018615945</v>
      </c>
      <c r="L58" s="171" t="s">
        <v>324</v>
      </c>
      <c r="M58" s="171" t="s">
        <v>527</v>
      </c>
      <c r="P58" s="183"/>
      <c r="Q58" s="183"/>
      <c r="R58" s="183"/>
      <c r="T58" s="151"/>
      <c r="V58" s="151"/>
    </row>
    <row r="59" spans="1:22" x14ac:dyDescent="0.25">
      <c r="A59" s="322" t="s">
        <v>29</v>
      </c>
      <c r="B59" s="17" t="s">
        <v>528</v>
      </c>
      <c r="C59" s="318">
        <f t="shared" si="0"/>
        <v>12.759610013710457</v>
      </c>
      <c r="D59" s="319" t="s">
        <v>529</v>
      </c>
      <c r="E59" s="319" t="s">
        <v>530</v>
      </c>
      <c r="F59" s="320" t="s">
        <v>531</v>
      </c>
      <c r="G59" s="318">
        <f t="shared" si="1"/>
        <v>12.751044958711388</v>
      </c>
      <c r="H59" s="319" t="s">
        <v>532</v>
      </c>
      <c r="I59" s="319" t="s">
        <v>533</v>
      </c>
      <c r="J59" s="320" t="s">
        <v>534</v>
      </c>
      <c r="K59" s="318">
        <f t="shared" si="2"/>
        <v>12.768110076891947</v>
      </c>
      <c r="L59" s="319" t="s">
        <v>535</v>
      </c>
      <c r="M59" s="171" t="s">
        <v>536</v>
      </c>
      <c r="O59" s="183"/>
      <c r="P59" s="183"/>
      <c r="Q59" s="183"/>
      <c r="R59" s="183"/>
      <c r="T59" s="151"/>
      <c r="V59" s="151"/>
    </row>
    <row r="60" spans="1:22" x14ac:dyDescent="0.25">
      <c r="A60" s="324" t="s">
        <v>537</v>
      </c>
      <c r="B60" s="18" t="s">
        <v>538</v>
      </c>
      <c r="C60" s="318">
        <f t="shared" si="0"/>
        <v>4.5498400446859284</v>
      </c>
      <c r="D60" s="171" t="s">
        <v>499</v>
      </c>
      <c r="E60" s="171" t="s">
        <v>539</v>
      </c>
      <c r="F60" s="9" t="s">
        <v>540</v>
      </c>
      <c r="G60" s="318">
        <f t="shared" si="1"/>
        <v>4.2894280762564989</v>
      </c>
      <c r="H60" s="171" t="s">
        <v>541</v>
      </c>
      <c r="I60" s="171" t="s">
        <v>542</v>
      </c>
      <c r="J60" s="9" t="s">
        <v>543</v>
      </c>
      <c r="K60" s="318">
        <f t="shared" si="2"/>
        <v>4.8082760016187773</v>
      </c>
      <c r="L60" s="171" t="s">
        <v>544</v>
      </c>
      <c r="M60" s="171" t="s">
        <v>545</v>
      </c>
      <c r="O60" s="183"/>
      <c r="P60" s="183"/>
      <c r="Q60" s="183"/>
      <c r="R60" s="183"/>
      <c r="T60" s="151"/>
      <c r="V60" s="151"/>
    </row>
    <row r="61" spans="1:22" x14ac:dyDescent="0.25">
      <c r="A61" s="324" t="s">
        <v>546</v>
      </c>
      <c r="B61" s="18" t="s">
        <v>547</v>
      </c>
      <c r="C61" s="318">
        <f t="shared" si="0"/>
        <v>0.1561468542121566</v>
      </c>
      <c r="D61" s="171" t="s">
        <v>324</v>
      </c>
      <c r="E61" s="171" t="s">
        <v>352</v>
      </c>
      <c r="F61" s="9" t="s">
        <v>548</v>
      </c>
      <c r="G61" s="318">
        <f t="shared" si="1"/>
        <v>0.1554694668161892</v>
      </c>
      <c r="H61" s="171" t="s">
        <v>324</v>
      </c>
      <c r="I61" s="171" t="s">
        <v>282</v>
      </c>
      <c r="J61" s="9" t="s">
        <v>549</v>
      </c>
      <c r="K61" s="318">
        <f t="shared" si="2"/>
        <v>0.15681910157830839</v>
      </c>
      <c r="L61" s="171" t="s">
        <v>324</v>
      </c>
      <c r="M61" s="171" t="s">
        <v>527</v>
      </c>
      <c r="O61" s="183"/>
      <c r="P61" s="183"/>
      <c r="Q61" s="183"/>
      <c r="R61" s="183"/>
      <c r="T61" s="151"/>
    </row>
    <row r="62" spans="1:22" x14ac:dyDescent="0.25">
      <c r="A62" s="321" t="s">
        <v>550</v>
      </c>
      <c r="B62" s="18" t="s">
        <v>551</v>
      </c>
      <c r="C62" s="318">
        <f t="shared" si="0"/>
        <v>1.1615802569440918</v>
      </c>
      <c r="D62" s="171" t="s">
        <v>552</v>
      </c>
      <c r="E62" s="171" t="s">
        <v>553</v>
      </c>
      <c r="F62" s="9" t="s">
        <v>554</v>
      </c>
      <c r="G62" s="318">
        <f t="shared" si="1"/>
        <v>1.1800387399327148</v>
      </c>
      <c r="H62" s="171" t="s">
        <v>278</v>
      </c>
      <c r="I62" s="171" t="s">
        <v>555</v>
      </c>
      <c r="J62" s="9" t="s">
        <v>188</v>
      </c>
      <c r="K62" s="318">
        <f t="shared" si="2"/>
        <v>1.1432618373128289</v>
      </c>
      <c r="L62" s="171" t="s">
        <v>132</v>
      </c>
      <c r="M62" s="171" t="s">
        <v>556</v>
      </c>
      <c r="O62" s="183"/>
      <c r="P62" s="183"/>
      <c r="Q62" s="183"/>
      <c r="R62" s="183"/>
      <c r="T62" s="151"/>
      <c r="V62" s="151"/>
    </row>
    <row r="63" spans="1:22" x14ac:dyDescent="0.25">
      <c r="A63" s="321" t="s">
        <v>557</v>
      </c>
      <c r="B63" s="19" t="s">
        <v>558</v>
      </c>
      <c r="C63" s="318">
        <f t="shared" si="0"/>
        <v>2.0375260244757021</v>
      </c>
      <c r="D63" s="331" t="s">
        <v>559</v>
      </c>
      <c r="E63" s="331" t="s">
        <v>560</v>
      </c>
      <c r="F63" s="332" t="s">
        <v>561</v>
      </c>
      <c r="G63" s="318">
        <f t="shared" si="1"/>
        <v>2.5282903456009787</v>
      </c>
      <c r="H63" s="331" t="s">
        <v>249</v>
      </c>
      <c r="I63" s="331" t="s">
        <v>562</v>
      </c>
      <c r="J63" s="332" t="s">
        <v>563</v>
      </c>
      <c r="K63" s="318">
        <f t="shared" si="2"/>
        <v>1.5504856333468231</v>
      </c>
      <c r="L63" s="331" t="s">
        <v>564</v>
      </c>
      <c r="M63" s="171" t="s">
        <v>565</v>
      </c>
      <c r="P63" s="183"/>
      <c r="Q63" s="183"/>
      <c r="R63" s="183"/>
      <c r="T63" s="151"/>
      <c r="V63" s="151"/>
    </row>
    <row r="64" spans="1:22" x14ac:dyDescent="0.25">
      <c r="A64" s="327" t="s">
        <v>18</v>
      </c>
      <c r="B64" s="17" t="s">
        <v>566</v>
      </c>
      <c r="C64" s="318">
        <f t="shared" si="0"/>
        <v>4.9154521911339053</v>
      </c>
      <c r="D64" s="319" t="s">
        <v>452</v>
      </c>
      <c r="E64" s="319" t="s">
        <v>567</v>
      </c>
      <c r="F64" s="320" t="s">
        <v>568</v>
      </c>
      <c r="G64" s="318">
        <f t="shared" si="1"/>
        <v>7.4243042104190025</v>
      </c>
      <c r="H64" s="319" t="s">
        <v>569</v>
      </c>
      <c r="I64" s="319" t="s">
        <v>570</v>
      </c>
      <c r="J64" s="320" t="s">
        <v>571</v>
      </c>
      <c r="K64" s="318">
        <f t="shared" si="2"/>
        <v>2.4256373937677056</v>
      </c>
      <c r="L64" s="319" t="s">
        <v>572</v>
      </c>
      <c r="M64" s="171" t="s">
        <v>573</v>
      </c>
      <c r="O64" s="183"/>
      <c r="P64" s="183"/>
      <c r="Q64" s="183"/>
      <c r="R64" s="183"/>
      <c r="T64" s="151"/>
      <c r="V64" s="151"/>
    </row>
    <row r="65" spans="1:20" x14ac:dyDescent="0.25">
      <c r="A65" s="327" t="s">
        <v>25</v>
      </c>
      <c r="B65" s="18" t="s">
        <v>574</v>
      </c>
      <c r="C65" s="318">
        <f t="shared" si="0"/>
        <v>3.0302645610115269</v>
      </c>
      <c r="D65" s="171" t="s">
        <v>393</v>
      </c>
      <c r="E65" s="171" t="s">
        <v>575</v>
      </c>
      <c r="F65" s="9" t="s">
        <v>576</v>
      </c>
      <c r="G65" s="318">
        <f t="shared" si="1"/>
        <v>4.1212152105209503</v>
      </c>
      <c r="H65" s="171" t="s">
        <v>541</v>
      </c>
      <c r="I65" s="171" t="s">
        <v>577</v>
      </c>
      <c r="J65" s="9" t="s">
        <v>578</v>
      </c>
      <c r="K65" s="318">
        <f t="shared" si="2"/>
        <v>1.9475920679886687</v>
      </c>
      <c r="L65" s="171" t="s">
        <v>579</v>
      </c>
      <c r="M65" s="333" t="s">
        <v>580</v>
      </c>
      <c r="O65" s="183"/>
      <c r="P65" s="183"/>
      <c r="T65" s="151"/>
    </row>
    <row r="66" spans="1:20" x14ac:dyDescent="0.25">
      <c r="A66" s="43" t="s">
        <v>61</v>
      </c>
    </row>
    <row r="67" spans="1:20" x14ac:dyDescent="0.25">
      <c r="A67" s="44" t="s">
        <v>62</v>
      </c>
    </row>
    <row r="68" spans="1:20" x14ac:dyDescent="0.25">
      <c r="A68" s="44" t="s">
        <v>581</v>
      </c>
    </row>
    <row r="69" spans="1:20" x14ac:dyDescent="0.25">
      <c r="A69" s="43" t="s">
        <v>64</v>
      </c>
      <c r="B69" s="334"/>
      <c r="C69" s="334"/>
      <c r="D69" s="334"/>
      <c r="E69" s="334"/>
      <c r="F69" s="334"/>
      <c r="G69" s="334"/>
    </row>
    <row r="70" spans="1:20" x14ac:dyDescent="0.25">
      <c r="A70" s="164" t="s">
        <v>65</v>
      </c>
    </row>
    <row r="71" spans="1:20" x14ac:dyDescent="0.25">
      <c r="A71" s="164" t="s">
        <v>582</v>
      </c>
    </row>
    <row r="72" spans="1:20" x14ac:dyDescent="0.25">
      <c r="A72" s="43" t="s">
        <v>68</v>
      </c>
    </row>
    <row r="73" spans="1:20" x14ac:dyDescent="0.25">
      <c r="A73" s="43" t="s">
        <v>69</v>
      </c>
    </row>
  </sheetData>
  <dataConsolidate/>
  <conditionalFormatting sqref="N1:N1048576">
    <cfRule type="colorScale" priority="2">
      <colorScale>
        <cfvo type="min"/>
        <cfvo type="percentile" val="50"/>
        <cfvo type="max"/>
        <color rgb="FF63BE7B"/>
        <color rgb="FFFFEB84"/>
        <color rgb="FFF8696B"/>
      </colorScale>
    </cfRule>
  </conditionalFormatting>
  <pageMargins left="0.7" right="0.7" top="0.75" bottom="0.75" header="0.3" footer="0.3"/>
  <pageSetup orientation="portrait" r:id="rId1"/>
  <ignoredErrors>
    <ignoredError sqref="B4:M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0C64-1954-4FEE-8DC0-C7294762D7D4}">
  <sheetPr codeName="Sheet10"/>
  <dimension ref="A1:D30"/>
  <sheetViews>
    <sheetView zoomScaleNormal="100" workbookViewId="0"/>
  </sheetViews>
  <sheetFormatPr defaultColWidth="8.7109375" defaultRowHeight="15.75" x14ac:dyDescent="0.25"/>
  <cols>
    <col min="1" max="1" width="39.7109375" style="22" customWidth="1"/>
    <col min="2" max="2" width="11.7109375" style="22" customWidth="1"/>
    <col min="3" max="3" width="10.7109375" style="22" customWidth="1"/>
    <col min="4" max="4" width="9.5703125" style="22" customWidth="1"/>
    <col min="5" max="5" width="11.85546875" style="22" customWidth="1"/>
    <col min="6" max="16384" width="8.7109375" style="22"/>
  </cols>
  <sheetData>
    <row r="1" spans="1:4" x14ac:dyDescent="0.25">
      <c r="A1" s="22" t="s">
        <v>583</v>
      </c>
    </row>
    <row r="3" spans="1:4" ht="82.5" customHeight="1" x14ac:dyDescent="0.25">
      <c r="A3" s="304" t="s">
        <v>5</v>
      </c>
      <c r="B3" s="167" t="s">
        <v>584</v>
      </c>
      <c r="C3" s="156" t="s">
        <v>585</v>
      </c>
      <c r="D3" s="156" t="s">
        <v>586</v>
      </c>
    </row>
    <row r="4" spans="1:4" x14ac:dyDescent="0.25">
      <c r="A4" s="157" t="s">
        <v>17</v>
      </c>
      <c r="B4" s="204">
        <v>68</v>
      </c>
      <c r="C4" s="204">
        <v>69</v>
      </c>
      <c r="D4" s="204">
        <v>67</v>
      </c>
    </row>
    <row r="5" spans="1:4" x14ac:dyDescent="0.25">
      <c r="A5" s="158" t="s">
        <v>18</v>
      </c>
      <c r="B5" s="172">
        <v>73</v>
      </c>
      <c r="C5" s="172">
        <v>73</v>
      </c>
      <c r="D5" s="172">
        <v>73</v>
      </c>
    </row>
    <row r="6" spans="1:4" x14ac:dyDescent="0.25">
      <c r="A6" s="158" t="s">
        <v>19</v>
      </c>
      <c r="B6" s="172">
        <v>62</v>
      </c>
      <c r="C6" s="172">
        <v>61</v>
      </c>
      <c r="D6" s="172">
        <v>63</v>
      </c>
    </row>
    <row r="7" spans="1:4" x14ac:dyDescent="0.25">
      <c r="A7" s="158" t="s">
        <v>20</v>
      </c>
      <c r="B7" s="172" t="s">
        <v>60</v>
      </c>
      <c r="C7" s="172" t="s">
        <v>60</v>
      </c>
      <c r="D7" s="172">
        <v>64</v>
      </c>
    </row>
    <row r="8" spans="1:4" x14ac:dyDescent="0.25">
      <c r="A8" s="158" t="s">
        <v>21</v>
      </c>
      <c r="B8" s="172" t="s">
        <v>60</v>
      </c>
      <c r="C8" s="172" t="s">
        <v>60</v>
      </c>
      <c r="D8" s="305">
        <v>48</v>
      </c>
    </row>
    <row r="9" spans="1:4" x14ac:dyDescent="0.25">
      <c r="A9" s="158" t="s">
        <v>22</v>
      </c>
      <c r="B9" s="172">
        <v>70</v>
      </c>
      <c r="C9" s="172">
        <v>69</v>
      </c>
      <c r="D9" s="172">
        <v>72</v>
      </c>
    </row>
    <row r="10" spans="1:4" x14ac:dyDescent="0.25">
      <c r="A10" s="158" t="s">
        <v>23</v>
      </c>
      <c r="B10" s="172">
        <v>69</v>
      </c>
      <c r="C10" s="172">
        <v>68</v>
      </c>
      <c r="D10" s="172">
        <v>73</v>
      </c>
    </row>
    <row r="11" spans="1:4" x14ac:dyDescent="0.25">
      <c r="A11" s="158" t="s">
        <v>24</v>
      </c>
      <c r="B11" s="172">
        <v>38</v>
      </c>
      <c r="C11" s="172">
        <v>40</v>
      </c>
      <c r="D11" s="172">
        <v>35</v>
      </c>
    </row>
    <row r="12" spans="1:4" x14ac:dyDescent="0.25">
      <c r="A12" s="158" t="s">
        <v>25</v>
      </c>
      <c r="B12" s="172">
        <v>65</v>
      </c>
      <c r="C12" s="172">
        <v>65</v>
      </c>
      <c r="D12" s="172">
        <v>66</v>
      </c>
    </row>
    <row r="13" spans="1:4" x14ac:dyDescent="0.25">
      <c r="A13" s="306" t="s">
        <v>26</v>
      </c>
      <c r="B13" s="172">
        <v>68</v>
      </c>
      <c r="C13" s="172">
        <v>68</v>
      </c>
      <c r="D13" s="172">
        <v>66</v>
      </c>
    </row>
    <row r="14" spans="1:4" x14ac:dyDescent="0.25">
      <c r="A14" s="158" t="s">
        <v>27</v>
      </c>
      <c r="B14" s="172">
        <v>68</v>
      </c>
      <c r="C14" s="172">
        <v>68</v>
      </c>
      <c r="D14" s="172">
        <v>69</v>
      </c>
    </row>
    <row r="15" spans="1:4" x14ac:dyDescent="0.25">
      <c r="A15" s="158" t="s">
        <v>28</v>
      </c>
      <c r="B15" s="172">
        <v>70</v>
      </c>
      <c r="C15" s="172">
        <v>69</v>
      </c>
      <c r="D15" s="172">
        <v>72</v>
      </c>
    </row>
    <row r="16" spans="1:4" x14ac:dyDescent="0.25">
      <c r="A16" s="158" t="s">
        <v>29</v>
      </c>
      <c r="B16" s="172">
        <v>72</v>
      </c>
      <c r="C16" s="172">
        <v>72</v>
      </c>
      <c r="D16" s="172">
        <v>71</v>
      </c>
    </row>
    <row r="17" spans="1:4" x14ac:dyDescent="0.25">
      <c r="A17" s="158" t="s">
        <v>30</v>
      </c>
      <c r="B17" s="172">
        <v>68</v>
      </c>
      <c r="C17" s="172">
        <v>69</v>
      </c>
      <c r="D17" s="172">
        <v>66</v>
      </c>
    </row>
    <row r="18" spans="1:4" x14ac:dyDescent="0.25">
      <c r="A18" s="158" t="s">
        <v>31</v>
      </c>
      <c r="B18" s="172">
        <v>72</v>
      </c>
      <c r="C18" s="172">
        <v>72</v>
      </c>
      <c r="D18" s="172">
        <v>73</v>
      </c>
    </row>
    <row r="19" spans="1:4" x14ac:dyDescent="0.25">
      <c r="A19" s="158" t="s">
        <v>32</v>
      </c>
      <c r="B19" s="172">
        <v>69</v>
      </c>
      <c r="C19" s="172">
        <v>68</v>
      </c>
      <c r="D19" s="172">
        <v>69</v>
      </c>
    </row>
    <row r="20" spans="1:4" x14ac:dyDescent="0.25">
      <c r="A20" s="158" t="s">
        <v>33</v>
      </c>
      <c r="B20" s="172">
        <v>65</v>
      </c>
      <c r="C20" s="172">
        <v>64</v>
      </c>
      <c r="D20" s="172">
        <v>67</v>
      </c>
    </row>
    <row r="21" spans="1:4" x14ac:dyDescent="0.25">
      <c r="A21" s="158" t="s">
        <v>34</v>
      </c>
      <c r="B21" s="172">
        <v>64</v>
      </c>
      <c r="C21" s="172" t="s">
        <v>60</v>
      </c>
      <c r="D21" s="172">
        <v>64</v>
      </c>
    </row>
    <row r="22" spans="1:4" ht="15" customHeight="1" x14ac:dyDescent="0.25">
      <c r="A22" s="158" t="s">
        <v>35</v>
      </c>
      <c r="B22" s="172">
        <v>72</v>
      </c>
      <c r="C22" s="172">
        <v>71</v>
      </c>
      <c r="D22" s="172">
        <v>73</v>
      </c>
    </row>
    <row r="23" spans="1:4" x14ac:dyDescent="0.25">
      <c r="A23" s="158" t="s">
        <v>36</v>
      </c>
      <c r="B23" s="172" t="s">
        <v>60</v>
      </c>
      <c r="C23" s="172">
        <v>69</v>
      </c>
      <c r="D23" s="172" t="s">
        <v>60</v>
      </c>
    </row>
    <row r="24" spans="1:4" x14ac:dyDescent="0.25">
      <c r="A24" s="158" t="s">
        <v>37</v>
      </c>
      <c r="B24" s="172">
        <v>71</v>
      </c>
      <c r="C24" s="172">
        <v>71</v>
      </c>
      <c r="D24" s="172">
        <v>71</v>
      </c>
    </row>
    <row r="25" spans="1:4" x14ac:dyDescent="0.25">
      <c r="A25" s="158" t="s">
        <v>38</v>
      </c>
      <c r="B25" s="172" t="s">
        <v>60</v>
      </c>
      <c r="C25" s="172">
        <v>34</v>
      </c>
      <c r="D25" s="172" t="s">
        <v>60</v>
      </c>
    </row>
    <row r="26" spans="1:4" x14ac:dyDescent="0.25">
      <c r="A26" s="158" t="s">
        <v>39</v>
      </c>
      <c r="B26" s="172">
        <v>52</v>
      </c>
      <c r="C26" s="172">
        <v>55</v>
      </c>
      <c r="D26" s="305">
        <v>51</v>
      </c>
    </row>
    <row r="27" spans="1:4" x14ac:dyDescent="0.25">
      <c r="A27" s="307" t="s">
        <v>40</v>
      </c>
      <c r="B27" s="172" t="s">
        <v>60</v>
      </c>
      <c r="C27" s="172" t="s">
        <v>60</v>
      </c>
      <c r="D27" s="172">
        <v>64</v>
      </c>
    </row>
    <row r="28" spans="1:4" x14ac:dyDescent="0.25">
      <c r="A28" s="43" t="s">
        <v>93</v>
      </c>
    </row>
    <row r="29" spans="1:4" x14ac:dyDescent="0.25">
      <c r="A29" s="43" t="s">
        <v>68</v>
      </c>
      <c r="B29" s="308"/>
    </row>
    <row r="30" spans="1:4" x14ac:dyDescent="0.25">
      <c r="A30" s="43" t="s">
        <v>69</v>
      </c>
      <c r="B30" s="308"/>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B253-B619-4F26-B3A8-5B1AFD0FBCAF}">
  <sheetPr codeName="Sheet11">
    <pageSetUpPr fitToPage="1"/>
  </sheetPr>
  <dimension ref="A1:O25"/>
  <sheetViews>
    <sheetView workbookViewId="0"/>
  </sheetViews>
  <sheetFormatPr defaultColWidth="9.140625" defaultRowHeight="15" x14ac:dyDescent="0.25"/>
  <cols>
    <col min="1" max="1" width="67" customWidth="1"/>
    <col min="2" max="2" width="13" customWidth="1"/>
    <col min="3" max="3" width="13.28515625" customWidth="1"/>
    <col min="4" max="4" width="19.42578125" customWidth="1"/>
    <col min="5" max="5" width="14" customWidth="1"/>
    <col min="6" max="6" width="15.85546875" style="289" customWidth="1"/>
    <col min="7" max="7" width="11.140625" bestFit="1" customWidth="1"/>
    <col min="8" max="8" width="13.42578125" customWidth="1"/>
  </cols>
  <sheetData>
    <row r="1" spans="1:15" ht="15.75" x14ac:dyDescent="0.25">
      <c r="A1" s="288" t="s">
        <v>587</v>
      </c>
    </row>
    <row r="2" spans="1:15" ht="15.75" x14ac:dyDescent="0.25">
      <c r="A2" s="290"/>
    </row>
    <row r="3" spans="1:15" s="294" customFormat="1" ht="15.75" x14ac:dyDescent="0.25">
      <c r="A3" s="291" t="s">
        <v>5</v>
      </c>
      <c r="B3" s="292" t="s">
        <v>588</v>
      </c>
      <c r="C3" s="292" t="s">
        <v>589</v>
      </c>
      <c r="D3" s="293" t="s">
        <v>590</v>
      </c>
      <c r="E3" s="293" t="s">
        <v>591</v>
      </c>
      <c r="F3" s="293" t="s">
        <v>592</v>
      </c>
      <c r="H3"/>
      <c r="I3"/>
      <c r="J3"/>
      <c r="K3"/>
      <c r="L3"/>
      <c r="M3"/>
      <c r="N3"/>
      <c r="O3"/>
    </row>
    <row r="4" spans="1:15" s="298" customFormat="1" ht="17.25" customHeight="1" x14ac:dyDescent="0.25">
      <c r="A4" s="295" t="s">
        <v>593</v>
      </c>
      <c r="B4" s="35">
        <v>1928</v>
      </c>
      <c r="C4" s="2">
        <f>1 * 100</f>
        <v>100</v>
      </c>
      <c r="D4" s="296">
        <v>169.42791101625022</v>
      </c>
      <c r="E4" s="297">
        <v>171.99346409431749</v>
      </c>
      <c r="F4" s="204" t="s">
        <v>594</v>
      </c>
      <c r="H4"/>
      <c r="I4"/>
      <c r="J4"/>
      <c r="K4"/>
      <c r="L4"/>
      <c r="M4"/>
      <c r="N4"/>
      <c r="O4"/>
    </row>
    <row r="5" spans="1:15" ht="16.5" customHeight="1" x14ac:dyDescent="0.25">
      <c r="A5" s="299" t="s">
        <v>595</v>
      </c>
      <c r="B5" s="232">
        <v>625</v>
      </c>
      <c r="C5" s="3">
        <f>+B5/$B$4 * 100</f>
        <v>32.41701244813278</v>
      </c>
      <c r="D5" s="171">
        <v>54.923467004749163</v>
      </c>
      <c r="E5" s="300">
        <v>56.216760600476306</v>
      </c>
      <c r="F5" s="172" t="s">
        <v>596</v>
      </c>
    </row>
    <row r="6" spans="1:15" ht="15" customHeight="1" x14ac:dyDescent="0.25">
      <c r="A6" s="299" t="s">
        <v>597</v>
      </c>
      <c r="B6" s="232">
        <v>241</v>
      </c>
      <c r="C6" s="3">
        <f t="shared" ref="C6:C15" si="0">+B6/$B$4 * 100</f>
        <v>12.5</v>
      </c>
      <c r="D6" s="171">
        <v>21.178488877031278</v>
      </c>
      <c r="E6" s="300">
        <v>21.129911526313581</v>
      </c>
      <c r="F6" s="172" t="s">
        <v>598</v>
      </c>
    </row>
    <row r="7" spans="1:15" ht="15" customHeight="1" x14ac:dyDescent="0.25">
      <c r="A7" s="299" t="s">
        <v>599</v>
      </c>
      <c r="B7" s="232">
        <v>470</v>
      </c>
      <c r="C7" s="3">
        <f t="shared" si="0"/>
        <v>24.377593360995849</v>
      </c>
      <c r="D7" s="171">
        <v>41.302447187571374</v>
      </c>
      <c r="E7" s="300">
        <v>41.468693321566377</v>
      </c>
      <c r="F7" s="172" t="s">
        <v>600</v>
      </c>
    </row>
    <row r="8" spans="1:15" ht="15.75" x14ac:dyDescent="0.25">
      <c r="A8" s="299" t="s">
        <v>601</v>
      </c>
      <c r="B8" s="232">
        <v>118</v>
      </c>
      <c r="C8" s="3">
        <f t="shared" si="0"/>
        <v>6.1203319502074685</v>
      </c>
      <c r="D8" s="171">
        <v>10.369550570496642</v>
      </c>
      <c r="E8" s="300">
        <v>10.913145952091428</v>
      </c>
      <c r="F8" s="172" t="s">
        <v>602</v>
      </c>
    </row>
    <row r="9" spans="1:15" ht="15.75" x14ac:dyDescent="0.25">
      <c r="A9" s="299" t="s">
        <v>603</v>
      </c>
      <c r="B9" s="232">
        <v>40</v>
      </c>
      <c r="C9" s="3">
        <f t="shared" si="0"/>
        <v>2.0746887966804977</v>
      </c>
      <c r="D9" s="171">
        <v>3.5151018883039464</v>
      </c>
      <c r="E9" s="300">
        <v>3.7254063848867536</v>
      </c>
      <c r="F9" s="172" t="s">
        <v>604</v>
      </c>
    </row>
    <row r="10" spans="1:15" ht="15.75" x14ac:dyDescent="0.25">
      <c r="A10" s="301" t="s">
        <v>605</v>
      </c>
      <c r="B10" s="232">
        <v>88</v>
      </c>
      <c r="C10" s="3">
        <f t="shared" si="0"/>
        <v>4.5643153526970952</v>
      </c>
      <c r="D10" s="171">
        <v>7.7332241542686821</v>
      </c>
      <c r="E10" s="300">
        <v>7.9893403613694653</v>
      </c>
      <c r="F10" s="172" t="s">
        <v>606</v>
      </c>
    </row>
    <row r="11" spans="1:15" ht="15.75" x14ac:dyDescent="0.25">
      <c r="A11" s="301" t="s">
        <v>607</v>
      </c>
      <c r="B11" s="232">
        <v>46</v>
      </c>
      <c r="C11" s="3">
        <f t="shared" si="0"/>
        <v>2.3858921161825726</v>
      </c>
      <c r="D11" s="171">
        <v>4.0423671715495386</v>
      </c>
      <c r="E11" s="300">
        <v>4.2342631773926636</v>
      </c>
      <c r="F11" s="172" t="s">
        <v>608</v>
      </c>
    </row>
    <row r="12" spans="1:15" ht="15.75" x14ac:dyDescent="0.25">
      <c r="A12" s="301" t="s">
        <v>609</v>
      </c>
      <c r="B12" s="232">
        <v>70</v>
      </c>
      <c r="C12" s="3">
        <f t="shared" si="0"/>
        <v>3.6307053941908718</v>
      </c>
      <c r="D12" s="171">
        <v>6.1514283045319065</v>
      </c>
      <c r="E12" s="300">
        <v>6.0533563415001073</v>
      </c>
      <c r="F12" s="172" t="s">
        <v>610</v>
      </c>
    </row>
    <row r="13" spans="1:15" ht="15.75" x14ac:dyDescent="0.25">
      <c r="A13" s="301" t="s">
        <v>611</v>
      </c>
      <c r="B13" s="232">
        <v>104</v>
      </c>
      <c r="C13" s="3">
        <f t="shared" si="0"/>
        <v>5.394190871369295</v>
      </c>
      <c r="D13" s="171">
        <v>9.1392649095902616</v>
      </c>
      <c r="E13" s="300">
        <v>9.2288154999540062</v>
      </c>
      <c r="F13" s="172" t="s">
        <v>612</v>
      </c>
    </row>
    <row r="14" spans="1:15" ht="15.75" x14ac:dyDescent="0.25">
      <c r="A14" s="299" t="s">
        <v>613</v>
      </c>
      <c r="B14" s="232">
        <v>68</v>
      </c>
      <c r="C14" s="3">
        <f t="shared" si="0"/>
        <v>3.5269709543568464</v>
      </c>
      <c r="D14" s="171">
        <v>5.9756732101167094</v>
      </c>
      <c r="E14" s="300">
        <v>5.9922129682713203</v>
      </c>
      <c r="F14" s="172" t="s">
        <v>614</v>
      </c>
    </row>
    <row r="15" spans="1:15" ht="15.75" x14ac:dyDescent="0.25">
      <c r="A15" s="302" t="s">
        <v>615</v>
      </c>
      <c r="B15" s="232">
        <v>58</v>
      </c>
      <c r="C15" s="3">
        <f t="shared" si="0"/>
        <v>3.008298755186722</v>
      </c>
      <c r="D15" s="171">
        <v>5.0968977380407221</v>
      </c>
      <c r="E15" s="300">
        <v>5.0415579604954681</v>
      </c>
      <c r="F15" s="172" t="s">
        <v>616</v>
      </c>
    </row>
    <row r="16" spans="1:15" ht="15.75" x14ac:dyDescent="0.25">
      <c r="A16" s="43" t="s">
        <v>61</v>
      </c>
      <c r="G16" s="303"/>
    </row>
    <row r="17" spans="1:6" ht="15.75" x14ac:dyDescent="0.25">
      <c r="A17" s="45" t="s">
        <v>617</v>
      </c>
    </row>
    <row r="18" spans="1:6" ht="15.75" x14ac:dyDescent="0.25">
      <c r="A18" s="45" t="s">
        <v>618</v>
      </c>
    </row>
    <row r="19" spans="1:6" ht="15.75" x14ac:dyDescent="0.25">
      <c r="A19" s="45" t="s">
        <v>619</v>
      </c>
    </row>
    <row r="20" spans="1:6" ht="15.75" x14ac:dyDescent="0.25">
      <c r="A20" s="43" t="s">
        <v>64</v>
      </c>
    </row>
    <row r="21" spans="1:6" ht="15.75" x14ac:dyDescent="0.25">
      <c r="A21" s="45" t="s">
        <v>620</v>
      </c>
    </row>
    <row r="22" spans="1:6" ht="15.75" x14ac:dyDescent="0.25">
      <c r="A22" s="45" t="s">
        <v>621</v>
      </c>
      <c r="F22"/>
    </row>
    <row r="23" spans="1:6" ht="15.75" x14ac:dyDescent="0.25">
      <c r="A23" s="45" t="s">
        <v>622</v>
      </c>
      <c r="F23"/>
    </row>
    <row r="24" spans="1:6" ht="15.75" x14ac:dyDescent="0.25">
      <c r="A24" s="43" t="s">
        <v>623</v>
      </c>
      <c r="F24"/>
    </row>
    <row r="25" spans="1:6" ht="15.75" x14ac:dyDescent="0.25">
      <c r="A25" s="43" t="s">
        <v>624</v>
      </c>
    </row>
  </sheetData>
  <pageMargins left="0.7" right="0.7" top="0.75" bottom="0.75" header="0.3" footer="0.3"/>
  <pageSetup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DB544D-89A0-4CA9-BCA6-E8443BB677C0}">
  <ds:schemaRefs>
    <ds:schemaRef ds:uri="http://schemas.microsoft.com/sharepoint/v3/contenttype/forms"/>
  </ds:schemaRefs>
</ds:datastoreItem>
</file>

<file path=customXml/itemProps2.xml><?xml version="1.0" encoding="utf-8"?>
<ds:datastoreItem xmlns:ds="http://schemas.openxmlformats.org/officeDocument/2006/customXml" ds:itemID="{AAD6AB22-3CF3-4A95-94A7-78E09A2A1FD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8D1B648-5024-4491-A70E-AE9FFCD5E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8</vt:i4>
      </vt:variant>
    </vt:vector>
  </HeadingPairs>
  <TitlesOfParts>
    <vt:vector size="41" baseType="lpstr">
      <vt:lpstr>Table 1.1</vt:lpstr>
      <vt:lpstr>Table 1.2</vt:lpstr>
      <vt:lpstr>Table 1.3</vt:lpstr>
      <vt:lpstr>Table 2.1</vt:lpstr>
      <vt:lpstr>Table 2.2</vt:lpstr>
      <vt:lpstr>Table 2.3</vt:lpstr>
      <vt:lpstr>Table 2.4</vt:lpstr>
      <vt:lpstr>Table 2.5</vt:lpstr>
      <vt:lpstr>Table 2.S1</vt:lpstr>
      <vt:lpstr>Table 2.6</vt:lpstr>
      <vt:lpstr>Table 2.7</vt:lpstr>
      <vt:lpstr>Table 3.1</vt:lpstr>
      <vt:lpstr>Table 3.2</vt:lpstr>
      <vt:lpstr>Table 3.3</vt:lpstr>
      <vt:lpstr>Table 3.4</vt:lpstr>
      <vt:lpstr>Table 3.5</vt:lpstr>
      <vt:lpstr>Table 3.6</vt:lpstr>
      <vt:lpstr>Table 3.7</vt:lpstr>
      <vt:lpstr>Table 4.1</vt:lpstr>
      <vt:lpstr>Table 4.2</vt:lpstr>
      <vt:lpstr>Table 4.3</vt:lpstr>
      <vt:lpstr>Table 5.1</vt:lpstr>
      <vt:lpstr>Table 5.2</vt:lpstr>
      <vt:lpstr>Table 5.3</vt:lpstr>
      <vt:lpstr>Table A.1</vt:lpstr>
      <vt:lpstr>Table A.2</vt:lpstr>
      <vt:lpstr>Table A.3</vt:lpstr>
      <vt:lpstr>Table A.4</vt:lpstr>
      <vt:lpstr>Table A.5A</vt:lpstr>
      <vt:lpstr>Table A.5B</vt:lpstr>
      <vt:lpstr>Table A.6</vt:lpstr>
      <vt:lpstr>Table A.7</vt:lpstr>
      <vt:lpstr>Table A.8</vt:lpstr>
      <vt:lpstr>'Table 4.1'!_Hlk117598565</vt:lpstr>
      <vt:lpstr>'Table 4.1'!_Hlk158891860</vt:lpstr>
      <vt:lpstr>'Table 3.7'!_Hlk163651670</vt:lpstr>
      <vt:lpstr>'Table A.5A'!_Toc440902709</vt:lpstr>
      <vt:lpstr>'Table A.5B'!_Toc440902709</vt:lpstr>
      <vt:lpstr>'Table A.4'!_Toc440902710</vt:lpstr>
      <vt:lpstr>'Table A.8'!_Toc440902712</vt:lpstr>
      <vt:lpstr>'Table 2.S1'!Print_Area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Obress, Lindsay</cp:lastModifiedBy>
  <cp:revision/>
  <dcterms:created xsi:type="dcterms:W3CDTF">2024-05-15T17:43:10Z</dcterms:created>
  <dcterms:modified xsi:type="dcterms:W3CDTF">2025-10-15T20:27:19Z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