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P:\PopHealth Prevention\PSQI\2020 PSQI\Data\"/>
    </mc:Choice>
  </mc:AlternateContent>
  <bookViews>
    <workbookView xWindow="28680" yWindow="-120" windowWidth="25440" windowHeight="15396" tabRatio="930"/>
  </bookViews>
  <sheets>
    <sheet name="Contents" sheetId="28" r:id="rId1"/>
    <sheet name="S1" sheetId="40" r:id="rId2"/>
    <sheet name="S2" sheetId="41" r:id="rId3"/>
    <sheet name="S3" sheetId="14" r:id="rId4"/>
    <sheet name="S4" sheetId="45" r:id="rId5"/>
    <sheet name="S5" sheetId="4" r:id="rId6"/>
    <sheet name="S6" sheetId="29" r:id="rId7"/>
    <sheet name="S7" sheetId="48" r:id="rId8"/>
    <sheet name="S8" sheetId="49" r:id="rId9"/>
    <sheet name="S9" sheetId="42" r:id="rId10"/>
    <sheet name="S10" sheetId="50" r:id="rId11"/>
    <sheet name="S11" sheetId="63" r:id="rId12"/>
    <sheet name="S12" sheetId="64" r:id="rId13"/>
    <sheet name="S13" sheetId="43" r:id="rId14"/>
    <sheet name="S14" sheetId="67" r:id="rId15"/>
    <sheet name="S15" sheetId="36" r:id="rId16"/>
    <sheet name="S16" sheetId="9" r:id="rId17"/>
    <sheet name="S17" sheetId="44" r:id="rId18"/>
    <sheet name="S18" sheetId="37" r:id="rId19"/>
    <sheet name="S19" sheetId="56" r:id="rId20"/>
    <sheet name="S20" sheetId="59" r:id="rId21"/>
    <sheet name="S21" sheetId="58" r:id="rId22"/>
    <sheet name="S22" sheetId="55" r:id="rId23"/>
    <sheet name="S23" sheetId="65" r:id="rId24"/>
    <sheet name="S24" sheetId="25" r:id="rId25"/>
    <sheet name="S25" sheetId="66" r:id="rId26"/>
    <sheet name="S26" sheetId="10" r:id="rId27"/>
    <sheet name="S27" sheetId="27" r:id="rId28"/>
    <sheet name="S28" sheetId="31" r:id="rId29"/>
    <sheet name="S29" sheetId="32" r:id="rId30"/>
    <sheet name="S30" sheetId="52" r:id="rId31"/>
    <sheet name="S31" sheetId="60" r:id="rId32"/>
    <sheet name="S32" sheetId="6" r:id="rId33"/>
    <sheet name="S33" sheetId="57" r:id="rId34"/>
    <sheet name="S34" sheetId="54" r:id="rId35"/>
    <sheet name="S35" sheetId="53" r:id="rId36"/>
    <sheet name="S36" sheetId="8" r:id="rId37"/>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28" i="28" l="1"/>
  <c r="E26" i="28"/>
  <c r="E20" i="28"/>
  <c r="E14" i="41" l="1"/>
  <c r="E5" i="41"/>
  <c r="E6" i="41"/>
  <c r="E12" i="41"/>
  <c r="E10" i="41"/>
  <c r="E17" i="41"/>
  <c r="E7" i="41"/>
  <c r="E16" i="41"/>
  <c r="E13" i="41"/>
  <c r="E11" i="41"/>
  <c r="E9" i="41"/>
  <c r="E8" i="41"/>
  <c r="E15" i="41"/>
  <c r="B15" i="41"/>
  <c r="B8" i="41"/>
  <c r="B9" i="41"/>
  <c r="B11" i="41"/>
  <c r="B13" i="41"/>
  <c r="B16" i="41"/>
  <c r="B7" i="41"/>
  <c r="B17" i="41"/>
  <c r="B10" i="41"/>
  <c r="B12" i="41"/>
  <c r="B6" i="41"/>
  <c r="B5" i="41"/>
  <c r="B14" i="41"/>
  <c r="E19" i="28" l="1"/>
  <c r="E18" i="28" l="1"/>
  <c r="B35" i="54" l="1"/>
  <c r="C35" i="54"/>
  <c r="D35" i="54"/>
  <c r="E35" i="54"/>
  <c r="B24" i="54"/>
  <c r="C24" i="54"/>
  <c r="D24" i="54"/>
  <c r="E24" i="54"/>
  <c r="B13" i="54"/>
  <c r="C13" i="54"/>
  <c r="D13" i="54"/>
  <c r="E13" i="54"/>
  <c r="B47" i="57"/>
  <c r="C47" i="57"/>
  <c r="D47" i="57"/>
  <c r="E47" i="57"/>
  <c r="B32" i="57"/>
  <c r="C32" i="57"/>
  <c r="D32" i="57"/>
  <c r="E32" i="57"/>
  <c r="B17" i="57"/>
  <c r="C17" i="57"/>
  <c r="D17" i="57"/>
  <c r="E17" i="57"/>
  <c r="E12" i="28" l="1"/>
  <c r="E11" i="28"/>
  <c r="E5" i="28" l="1"/>
  <c r="E40" i="28" l="1"/>
  <c r="E39" i="28"/>
  <c r="E38" i="28"/>
  <c r="E37" i="28"/>
  <c r="E36" i="28"/>
  <c r="E35" i="28"/>
  <c r="E34" i="28"/>
  <c r="E33" i="28"/>
  <c r="E32" i="28"/>
  <c r="E31" i="28"/>
  <c r="E30" i="28"/>
  <c r="E29" i="28"/>
  <c r="E27" i="28"/>
  <c r="E25" i="28"/>
  <c r="E24" i="28"/>
  <c r="E23" i="28"/>
  <c r="E22" i="28"/>
  <c r="E21" i="28"/>
  <c r="E17" i="28"/>
  <c r="E16" i="28"/>
  <c r="E15" i="28"/>
  <c r="E14" i="28"/>
  <c r="E13" i="28"/>
  <c r="E10" i="28"/>
  <c r="E9" i="28"/>
  <c r="E8" i="28"/>
  <c r="E7" i="28"/>
  <c r="E6" i="28"/>
  <c r="D14" i="25" l="1"/>
  <c r="D13" i="25"/>
  <c r="D15" i="25"/>
  <c r="G15" i="25" l="1"/>
  <c r="G14" i="25"/>
  <c r="G13" i="25"/>
  <c r="G12" i="25"/>
  <c r="D12" i="25"/>
  <c r="G11" i="25"/>
  <c r="D11" i="25"/>
  <c r="G10" i="25"/>
  <c r="D10" i="25"/>
  <c r="G9" i="25"/>
  <c r="D9" i="25"/>
  <c r="G8" i="25"/>
  <c r="D8" i="25"/>
  <c r="G7" i="25"/>
  <c r="D7" i="25"/>
  <c r="G6" i="25"/>
  <c r="D6" i="25"/>
  <c r="G5" i="25"/>
  <c r="D5" i="25"/>
  <c r="E12" i="10" l="1"/>
  <c r="D12" i="10"/>
  <c r="C12" i="10"/>
  <c r="B12" i="10"/>
  <c r="E11" i="10"/>
  <c r="D11" i="10"/>
  <c r="C11" i="10"/>
  <c r="B11" i="10"/>
  <c r="E10" i="10"/>
  <c r="D10" i="10"/>
  <c r="C10" i="10"/>
  <c r="B10" i="10"/>
  <c r="E9" i="10"/>
  <c r="D9" i="10"/>
  <c r="C9" i="10"/>
  <c r="B9" i="10"/>
  <c r="E8" i="10"/>
  <c r="D8" i="10"/>
  <c r="C8" i="10"/>
  <c r="B8" i="10"/>
  <c r="E7" i="10"/>
  <c r="D7" i="10"/>
  <c r="C7" i="10"/>
  <c r="B7" i="10"/>
  <c r="E6" i="10"/>
  <c r="D6" i="10"/>
  <c r="C6" i="10"/>
  <c r="B6" i="10"/>
  <c r="E5" i="10"/>
  <c r="D5" i="10"/>
  <c r="C5" i="10"/>
  <c r="B5" i="10"/>
</calcChain>
</file>

<file path=xl/sharedStrings.xml><?xml version="1.0" encoding="utf-8"?>
<sst xmlns="http://schemas.openxmlformats.org/spreadsheetml/2006/main" count="1955" uniqueCount="627">
  <si>
    <t xml:space="preserve">Supplementary Table S1: </t>
  </si>
  <si>
    <t xml:space="preserve">Report date: </t>
  </si>
  <si>
    <t xml:space="preserve">Source: </t>
  </si>
  <si>
    <t xml:space="preserve">Prepared by: </t>
  </si>
  <si>
    <t>Notes:</t>
  </si>
  <si>
    <t>Ontario</t>
  </si>
  <si>
    <t>Male</t>
  </si>
  <si>
    <t>Female</t>
  </si>
  <si>
    <t>Sex</t>
  </si>
  <si>
    <t>Income quintile</t>
  </si>
  <si>
    <t>Q1 (lowest)</t>
  </si>
  <si>
    <t>Q2</t>
  </si>
  <si>
    <t>Q3</t>
  </si>
  <si>
    <t>Q4</t>
  </si>
  <si>
    <t>Q5 (highest)</t>
  </si>
  <si>
    <t>Alberta</t>
  </si>
  <si>
    <t>British Columbia</t>
  </si>
  <si>
    <t>Manitoba</t>
  </si>
  <si>
    <t>New Brunswick</t>
  </si>
  <si>
    <t>Newfoundland and Labrador</t>
  </si>
  <si>
    <t>Northwest Territories</t>
  </si>
  <si>
    <t>Nova Scotia</t>
  </si>
  <si>
    <t>Nunavut</t>
  </si>
  <si>
    <t>Prince Edward Island</t>
  </si>
  <si>
    <t>Quebec</t>
  </si>
  <si>
    <t>Saskatchewan</t>
  </si>
  <si>
    <t>Yukon</t>
  </si>
  <si>
    <t>Name and effective date of corporate smoke-free policy</t>
  </si>
  <si>
    <t xml:space="preserve">The District of Thunder Bay Social Services Administration Board </t>
  </si>
  <si>
    <t xml:space="preserve">The District of Thunder Bay Social Services Administration Board Housing Services Smoke Free Policy. 
Effective September 1, 2015. </t>
  </si>
  <si>
    <t xml:space="preserve">Ottawa Community Housing </t>
  </si>
  <si>
    <t>Ottawa Community Housing No-Smoking Policy. 
Effective May 31, 2014.</t>
  </si>
  <si>
    <t>Waterloo Region Housing</t>
  </si>
  <si>
    <t>Waterloo Region Housing Smoke-Free Policy. 
Effective April 1, 2010.</t>
  </si>
  <si>
    <t>Windsor Essex Community Housing Corporation</t>
  </si>
  <si>
    <t>Report date:</t>
  </si>
  <si>
    <t xml:space="preserve">Sources: </t>
  </si>
  <si>
    <t>Note:</t>
  </si>
  <si>
    <t>Municipality</t>
  </si>
  <si>
    <t>Confirmation received from municipality</t>
  </si>
  <si>
    <t>Statements on the provision of shade in planning documents (strongest statements identified)</t>
  </si>
  <si>
    <t>Strength of shade policy</t>
  </si>
  <si>
    <t>Ajax</t>
  </si>
  <si>
    <t>Yes</t>
  </si>
  <si>
    <t>Strong</t>
  </si>
  <si>
    <t>Barrie</t>
  </si>
  <si>
    <t>Moderate</t>
  </si>
  <si>
    <t>Brampton</t>
  </si>
  <si>
    <t>No</t>
  </si>
  <si>
    <t>Limited</t>
  </si>
  <si>
    <t>Burlington</t>
  </si>
  <si>
    <t>Cambridge</t>
  </si>
  <si>
    <t>Chatham-Kent</t>
  </si>
  <si>
    <t>Greater Sudbury</t>
  </si>
  <si>
    <t>Guelph</t>
  </si>
  <si>
    <t>Hamilton</t>
  </si>
  <si>
    <t>Kingston</t>
  </si>
  <si>
    <t>Kitchener</t>
  </si>
  <si>
    <t>London</t>
  </si>
  <si>
    <t>Markham</t>
  </si>
  <si>
    <t>Milton</t>
  </si>
  <si>
    <t>Mississauga</t>
  </si>
  <si>
    <t>Oakville</t>
  </si>
  <si>
    <t>Oshawa</t>
  </si>
  <si>
    <t>Ottawa</t>
  </si>
  <si>
    <t>Richmond Hill</t>
  </si>
  <si>
    <t>St. Catharines</t>
  </si>
  <si>
    <t>Thunder Bay</t>
  </si>
  <si>
    <t>Toronto</t>
  </si>
  <si>
    <t>Vaughan</t>
  </si>
  <si>
    <t>Waterloo</t>
  </si>
  <si>
    <t>Whitby</t>
  </si>
  <si>
    <t>Windsor</t>
  </si>
  <si>
    <t>September 2020</t>
  </si>
  <si>
    <t>Location of monitoring station</t>
  </si>
  <si>
    <t>Belleville</t>
  </si>
  <si>
    <t>Brantford</t>
  </si>
  <si>
    <t>Chatham</t>
  </si>
  <si>
    <t>Cornwall</t>
  </si>
  <si>
    <t>Dorset</t>
  </si>
  <si>
    <t>Grand Bend</t>
  </si>
  <si>
    <t>Hamilton Downtown</t>
  </si>
  <si>
    <t>Hamilton Mountain</t>
  </si>
  <si>
    <t>Hamilton West</t>
  </si>
  <si>
    <t>Morrisburg</t>
  </si>
  <si>
    <t>N/A</t>
  </si>
  <si>
    <t>Newmarket</t>
  </si>
  <si>
    <t>North Bay</t>
  </si>
  <si>
    <t>Ottawa Central</t>
  </si>
  <si>
    <t>Ottawa Downtown</t>
  </si>
  <si>
    <t>Parry Sound</t>
  </si>
  <si>
    <t>Petawawa</t>
  </si>
  <si>
    <t>Peterborough</t>
  </si>
  <si>
    <t>Port Stanley</t>
  </si>
  <si>
    <t>Sarnia</t>
  </si>
  <si>
    <t>INS</t>
  </si>
  <si>
    <t>Sault Ste. Marie</t>
  </si>
  <si>
    <t>Sudbury</t>
  </si>
  <si>
    <t>Tiverton</t>
  </si>
  <si>
    <t>Toronto Downtown</t>
  </si>
  <si>
    <t>Toronto East</t>
  </si>
  <si>
    <t>Toronto North</t>
  </si>
  <si>
    <t>Toronto West</t>
  </si>
  <si>
    <t>Windsor Downtown</t>
  </si>
  <si>
    <t>Windsor West</t>
  </si>
  <si>
    <t>Sources:</t>
  </si>
  <si>
    <t>Prepared by:</t>
  </si>
  <si>
    <t>Public Health Unit</t>
  </si>
  <si>
    <t>Algoma</t>
  </si>
  <si>
    <t>Brant County</t>
  </si>
  <si>
    <t>Durham Region</t>
  </si>
  <si>
    <t>Eastern Ontario</t>
  </si>
  <si>
    <t>Elgin-St. Thomas</t>
  </si>
  <si>
    <t>Grey Bruce</t>
  </si>
  <si>
    <t>Haldimand-Norfolk</t>
  </si>
  <si>
    <t>Haliburton, Kawartha, Pine Ridge District</t>
  </si>
  <si>
    <t>Halton Region</t>
  </si>
  <si>
    <t>Hastings and Prince Edward Counties</t>
  </si>
  <si>
    <t>Huron County</t>
  </si>
  <si>
    <t>Kingston, Frontenac and Lennox &amp; Addington</t>
  </si>
  <si>
    <t>Lambton</t>
  </si>
  <si>
    <t>Leeds, Grenville and Lanark District</t>
  </si>
  <si>
    <t>Middlesex-London</t>
  </si>
  <si>
    <t>Niagara Region</t>
  </si>
  <si>
    <t>North Bay Parry Sound District</t>
  </si>
  <si>
    <t>Northwestern</t>
  </si>
  <si>
    <t>Oxford County</t>
  </si>
  <si>
    <t>Peel</t>
  </si>
  <si>
    <t>Perth District</t>
  </si>
  <si>
    <t>Peterborough County-City</t>
  </si>
  <si>
    <t>Porcupine</t>
  </si>
  <si>
    <t>Renfrew County and District</t>
  </si>
  <si>
    <t>Simcoe Muskoka District</t>
  </si>
  <si>
    <t>Sudbury and District</t>
  </si>
  <si>
    <t>Thunder Bay District</t>
  </si>
  <si>
    <t>Timiskaming</t>
  </si>
  <si>
    <t>Region of Waterloo</t>
  </si>
  <si>
    <t>Wellington-Dufferin-Guelph</t>
  </si>
  <si>
    <t>Windsor-Essex County</t>
  </si>
  <si>
    <t>York Region</t>
  </si>
  <si>
    <t>Source:</t>
  </si>
  <si>
    <t>2013/14</t>
  </si>
  <si>
    <t>2014/15</t>
  </si>
  <si>
    <t>2015/16</t>
  </si>
  <si>
    <t>2016/17</t>
  </si>
  <si>
    <t>2017/18</t>
  </si>
  <si>
    <t>2005/06</t>
  </si>
  <si>
    <t>2006/07</t>
  </si>
  <si>
    <t>2007/08</t>
  </si>
  <si>
    <t>2008/09</t>
  </si>
  <si>
    <t>2009/10</t>
  </si>
  <si>
    <t>2010/11</t>
  </si>
  <si>
    <t>2011/12</t>
  </si>
  <si>
    <t>2012/13</t>
  </si>
  <si>
    <t>A. Use (tonnes)</t>
  </si>
  <si>
    <t>B. Number of employees</t>
  </si>
  <si>
    <t>Industry name (NAICS code)</t>
  </si>
  <si>
    <t>2013</t>
  </si>
  <si>
    <t>2014</t>
  </si>
  <si>
    <t>2015</t>
  </si>
  <si>
    <t>2016</t>
  </si>
  <si>
    <t xml:space="preserve">Primary metal manufacturing (331) </t>
  </si>
  <si>
    <t xml:space="preserve">Mining and quarrying (212) </t>
  </si>
  <si>
    <t xml:space="preserve">Transportation equipment manufacturing (336) </t>
  </si>
  <si>
    <t xml:space="preserve">Fabricated metal product manufacturing (332) </t>
  </si>
  <si>
    <t xml:space="preserve">Machinery manufacturing (333) </t>
  </si>
  <si>
    <t xml:space="preserve">Electrical equipment, appliance, and component manufacturing (335) </t>
  </si>
  <si>
    <t xml:space="preserve">Chemical manufacturing (325) </t>
  </si>
  <si>
    <t xml:space="preserve">Petroleum and coal product manufacturing (324) </t>
  </si>
  <si>
    <t xml:space="preserve">Plastics and rubber products manufacturing (326) </t>
  </si>
  <si>
    <t xml:space="preserve">Miscellaneous manufacturing (339) </t>
  </si>
  <si>
    <t>Other</t>
  </si>
  <si>
    <t>Total</t>
  </si>
  <si>
    <t>C. Number of facilities</t>
  </si>
  <si>
    <t xml:space="preserve">Notes: </t>
  </si>
  <si>
    <t>Paper manufacturing (322)</t>
  </si>
  <si>
    <t>Chemical manufacturing (325)</t>
  </si>
  <si>
    <t>Wood product manufacturing (321)</t>
  </si>
  <si>
    <t>Non-metallic mineral product manufacturing (327)</t>
  </si>
  <si>
    <t>Computer and electronic product manufacturing (334)</t>
  </si>
  <si>
    <t>Transportation equipment manufacturing (336)</t>
  </si>
  <si>
    <t xml:space="preserve">Supplementary Table S3: </t>
  </si>
  <si>
    <t xml:space="preserve">Supplementary Table S5: </t>
  </si>
  <si>
    <t xml:space="preserve">Supplementary Table S6: </t>
  </si>
  <si>
    <t xml:space="preserve">Supplementary Table S2: </t>
  </si>
  <si>
    <t xml:space="preserve">Brant County </t>
  </si>
  <si>
    <t xml:space="preserve">Grey Bruce </t>
  </si>
  <si>
    <t xml:space="preserve">Males </t>
  </si>
  <si>
    <t>Females</t>
  </si>
  <si>
    <t xml:space="preserve">Table of Contents
</t>
  </si>
  <si>
    <t>Supplementary table</t>
  </si>
  <si>
    <t>Centre for Addiction and Mental Health, 2017</t>
  </si>
  <si>
    <t>Northern</t>
  </si>
  <si>
    <t>Southern</t>
  </si>
  <si>
    <t>Urban</t>
  </si>
  <si>
    <t>Rural</t>
  </si>
  <si>
    <t>Secondary-school graduate</t>
  </si>
  <si>
    <t>Post-secondary graduate</t>
  </si>
  <si>
    <t>Category</t>
  </si>
  <si>
    <t>Less than secondary</t>
  </si>
  <si>
    <t>Gay, lesbian or bisexual</t>
  </si>
  <si>
    <t>Heterosexual</t>
  </si>
  <si>
    <t>25 to 34 years</t>
  </si>
  <si>
    <t>35 to 44 years</t>
  </si>
  <si>
    <t>45 to 54 years</t>
  </si>
  <si>
    <t>55 to 64 years</t>
  </si>
  <si>
    <t>Canadian-born</t>
  </si>
  <si>
    <t>Age</t>
  </si>
  <si>
    <t>Income</t>
  </si>
  <si>
    <t>Education</t>
  </si>
  <si>
    <t>Region</t>
  </si>
  <si>
    <t>Residence</t>
  </si>
  <si>
    <t>Immigration</t>
  </si>
  <si>
    <t>Sexual orientation</t>
  </si>
  <si>
    <t>‡</t>
  </si>
  <si>
    <t>Grade</t>
  </si>
  <si>
    <t>Grade 7</t>
  </si>
  <si>
    <t>Grade 8</t>
  </si>
  <si>
    <t>Grade 9</t>
  </si>
  <si>
    <t>Grade 10</t>
  </si>
  <si>
    <t>Grade 11</t>
  </si>
  <si>
    <t>Grade 12</t>
  </si>
  <si>
    <t>2014 (%)</t>
  </si>
  <si>
    <t>2015 (%)</t>
  </si>
  <si>
    <t>In 2014, 1,561 adolescents participated in the survey (10% response rate) and 2,305 adolescents participated in 2015 (14% response rate).</t>
  </si>
  <si>
    <t>Public health unit</t>
  </si>
  <si>
    <t>Males</t>
  </si>
  <si>
    <t>Canadian Community Health Survey, 2017 (Statistics Canada)</t>
  </si>
  <si>
    <t>CityHousing Hamilton</t>
  </si>
  <si>
    <t>CityHousing Hamilton Corporation Smoke-Free Living Policy. 
Effective January 1, 2020.</t>
  </si>
  <si>
    <t>Peel Living</t>
  </si>
  <si>
    <t>Simcoe County Housing Corporation</t>
  </si>
  <si>
    <t>Simcoe County Hosuing Corporation Non Smoking Policy.
Effective November 2018.</t>
  </si>
  <si>
    <t>Corresponding figure or table in report</t>
  </si>
  <si>
    <t>Ontario Health (Cancer Care Ontario), Prevention and Cancer Control, Population Health and Prevention</t>
  </si>
  <si>
    <t>Ontario Health (Cancer Care Ontario), Prevention and Cancer Control, Population Health and Prevention, based on analytic results provided by the Dissemination and Reporting Unit, Ministry of Education</t>
  </si>
  <si>
    <t>Domain</t>
  </si>
  <si>
    <t>Tobacco</t>
  </si>
  <si>
    <t>Alcohol</t>
  </si>
  <si>
    <t>Healthy eating</t>
  </si>
  <si>
    <t>Physical inactivity</t>
  </si>
  <si>
    <t>Ultraviolet radiation</t>
  </si>
  <si>
    <t>Environmental carcinogens</t>
  </si>
  <si>
    <t>Occupational carcinogens</t>
  </si>
  <si>
    <t>Infectious agents</t>
  </si>
  <si>
    <t>Percent</t>
  </si>
  <si>
    <t>Sociodemographic factor</t>
  </si>
  <si>
    <t>Estimates are adjusted to the age distribution of the 2011 Canadian population</t>
  </si>
  <si>
    <t>Smoke-free policies in local housing corporations with 1,500 or more residential units, Ontario, 2020</t>
  </si>
  <si>
    <t xml:space="preserve">Housing York Inc.
</t>
  </si>
  <si>
    <t>Peel Living Smoke-Free Living Policy. 
Effective November 1, 2018.</t>
  </si>
  <si>
    <t>POLICY: CityHousing Hamilton (CHH) and Hamilton Public Health are committed to promoting a healthy community and providing smoke-free environments in any new builds, retrofitted buildings, and tenants with new leases beginning January 1, 2020 in multi-unit buildings owned by CHH for tenants, visitors and workers. This policy lays out restrictions on smoking lit tobacco, cannabis or shisha, and will be introduced into all new builds, retrofitted buildings and leases beginning January 1, 2020 in multi-unit buildings owned by CHH.
SCOPE: The policy will apply to all workers, visitors and new tenants in all CityHousing Hamilton multi-unit buildings by requirements in their leases including Occupants and Visitors invited by the residents. This policy also applies to all CHH staff and to any Business Invitees at any designated smoke free building.
Exemptions
1. Medical Use of Cannabis: This policy does not prohibit the medical use of cannabis by a tenant who: a. Maintains a valid Authorization to Possess Marijuana from Health Canada and provides such authorization to CHH; and b. Provides medical documentation (e.g. physician note) stating that the tenant must smoke cannabis and is medically advised against leaving their unit to smoke elsewhere or cannot use alternative forms of cannabis.
2. Traditional Use of Tobacco by Indigenous Peoples: This policy does not prohibit an Indigenous person from smoking tobacco in the residential unit if the activity is carried out for traditional or spiritual purposes. This policy does not prohibit a non-indigenous person from smoking tobacco, if the activity is carried out with an Indigenous person and is for traditional or spiritual purposes.</t>
  </si>
  <si>
    <t>Ontario Health Cancer Care Ontario, Prevention and Cancer Control, Population Health and Prevention</t>
  </si>
  <si>
    <t xml:space="preserve">Local housing corporation </t>
  </si>
  <si>
    <t>Tax as a percentage of total retail price (%)</t>
  </si>
  <si>
    <t>Total taxes ($)</t>
  </si>
  <si>
    <t>Ontario Health (Cancer Care Ontario), Prevention and Cancer Control, Population Health and Prevention, based on analytic results provided by Immunization and Vaccine Preventable Diseases, Public Health Ontario</t>
  </si>
  <si>
    <t>2013/14 
Females age 13</t>
  </si>
  <si>
    <t>2014/15 
Females age 13</t>
  </si>
  <si>
    <t>2015/16 
Females age 13</t>
  </si>
  <si>
    <t>2016/17 
Females age 13</t>
  </si>
  <si>
    <t>2016/17 
Females and males age 12</t>
  </si>
  <si>
    <t>2017/18 
Females and males age 12</t>
  </si>
  <si>
    <t xml:space="preserve">Supplementary Table S4: </t>
  </si>
  <si>
    <t>Sun protection measures include:</t>
  </si>
  <si>
    <t>Elementary: Full-time (%)</t>
  </si>
  <si>
    <t>Elementary: Part-time (%)</t>
  </si>
  <si>
    <t>Elementary: Full- and part-time (%)</t>
  </si>
  <si>
    <t>Secondary: Full-time (%)</t>
  </si>
  <si>
    <t>Secondary: Part-time (%)</t>
  </si>
  <si>
    <t>Secondary: Full- and part-time (%)</t>
  </si>
  <si>
    <t>Grade 9 (%)</t>
  </si>
  <si>
    <t>Grade 10 (%)</t>
  </si>
  <si>
    <t>Grade 11 (%)</t>
  </si>
  <si>
    <t>Grade 12 (%)</t>
  </si>
  <si>
    <t>Overall (%)</t>
  </si>
  <si>
    <t>Marginal (%)</t>
  </si>
  <si>
    <t>Moderate (%)</t>
  </si>
  <si>
    <t>Severe (%)</t>
  </si>
  <si>
    <t>2017</t>
  </si>
  <si>
    <t>Year</t>
  </si>
  <si>
    <t>Spirits 40.0% ABV
750 mL bottle
($ per standard drink)</t>
  </si>
  <si>
    <t>Ontario wine 12.5% ABV
750 mL bottle
($ per standard drink)</t>
  </si>
  <si>
    <t>Imported wine 12.5% ABV
750 mL bottle
($ per standard drink)</t>
  </si>
  <si>
    <t>Beer 5.0% ABV
12 x 341 mL bottle
($ per standard drink)</t>
  </si>
  <si>
    <t>Beer 6.0% ABV
473 mL can
($ per standard drink)</t>
  </si>
  <si>
    <t>Average Annual Retail Price (after tax) of Cigarette Cartons, custom report (Statistics Canada)</t>
  </si>
  <si>
    <t>Supplementary Table S7:</t>
  </si>
  <si>
    <t>Supplementary Table S8:</t>
  </si>
  <si>
    <t>Supplementary Table S10:</t>
  </si>
  <si>
    <t>Supplementary Table S9:</t>
  </si>
  <si>
    <t>Supplementary Table S14:</t>
  </si>
  <si>
    <t>Supplementary Table S16:</t>
  </si>
  <si>
    <t>Supplementary Table S15:</t>
  </si>
  <si>
    <t>Supplementary Table S17:</t>
  </si>
  <si>
    <t>Supplementary Table S18:</t>
  </si>
  <si>
    <t>Supplementary Table S21:</t>
  </si>
  <si>
    <t>Supplementary Table S23:</t>
  </si>
  <si>
    <t>Supplementary Table S25:</t>
  </si>
  <si>
    <t>Supplementary Table S26:</t>
  </si>
  <si>
    <t>Supplementary Table S27:</t>
  </si>
  <si>
    <t>Supplementary Table S30:</t>
  </si>
  <si>
    <t>Supplementary Table S31:</t>
  </si>
  <si>
    <t>Supplementary Table S32:</t>
  </si>
  <si>
    <t>Supplementary Table S33:</t>
  </si>
  <si>
    <t>Supplementary Table S34:</t>
  </si>
  <si>
    <t>Supplementary Table S35:</t>
  </si>
  <si>
    <t>S1</t>
  </si>
  <si>
    <t>S2</t>
  </si>
  <si>
    <t>S3</t>
  </si>
  <si>
    <t>S4</t>
  </si>
  <si>
    <t>S5</t>
  </si>
  <si>
    <t>S6</t>
  </si>
  <si>
    <t>S7</t>
  </si>
  <si>
    <t>S8</t>
  </si>
  <si>
    <t>S9</t>
  </si>
  <si>
    <t>S10</t>
  </si>
  <si>
    <t>S11</t>
  </si>
  <si>
    <t>S12</t>
  </si>
  <si>
    <t>S13</t>
  </si>
  <si>
    <t>S14</t>
  </si>
  <si>
    <t>S15</t>
  </si>
  <si>
    <t>S16</t>
  </si>
  <si>
    <t>S17</t>
  </si>
  <si>
    <t>S18</t>
  </si>
  <si>
    <t>S19</t>
  </si>
  <si>
    <t>S20</t>
  </si>
  <si>
    <t>S21</t>
  </si>
  <si>
    <t>S22</t>
  </si>
  <si>
    <t>S23</t>
  </si>
  <si>
    <t>S24</t>
  </si>
  <si>
    <t>S25</t>
  </si>
  <si>
    <t>S26</t>
  </si>
  <si>
    <t>S27</t>
  </si>
  <si>
    <t>S28</t>
  </si>
  <si>
    <t>S29</t>
  </si>
  <si>
    <t>S30</t>
  </si>
  <si>
    <t>S31</t>
  </si>
  <si>
    <t>S32</t>
  </si>
  <si>
    <t>S33</t>
  </si>
  <si>
    <t>S34</t>
  </si>
  <si>
    <t>Table 1</t>
  </si>
  <si>
    <t>Low 95% confidence interval</t>
  </si>
  <si>
    <t>High 95% confidence interval</t>
  </si>
  <si>
    <t>Vehicle low 95% confidence interval</t>
  </si>
  <si>
    <t>Vehicle high 95% confidence interval</t>
  </si>
  <si>
    <t>Home low 95% confidence interval</t>
  </si>
  <si>
    <t>Home high 95% confidence interval</t>
  </si>
  <si>
    <t>Public low 95% confidence interval</t>
  </si>
  <si>
    <t>Public high 95% confidence interval</t>
  </si>
  <si>
    <t>Overall low 95% confidence interval</t>
  </si>
  <si>
    <t>Marginal low 95% confidence interval</t>
  </si>
  <si>
    <t>Moderate low 95% confidence interval</t>
  </si>
  <si>
    <t>Severe low 95% confidence interval</t>
  </si>
  <si>
    <t>Overall high 95% confidence interval</t>
  </si>
  <si>
    <t>Marginal high 95% confidence interval</t>
  </si>
  <si>
    <t>Moderate high 95% confidence interval</t>
  </si>
  <si>
    <t>Severe high 95% confidence interval</t>
  </si>
  <si>
    <r>
      <rPr>
        <b/>
        <sz val="11"/>
        <color theme="1"/>
        <rFont val="Calibri"/>
        <family val="2"/>
        <scheme val="minor"/>
      </rPr>
      <t>Municipal</t>
    </r>
    <r>
      <rPr>
        <sz val="11"/>
        <color theme="1"/>
        <rFont val="Calibri"/>
        <family val="2"/>
        <scheme val="minor"/>
      </rPr>
      <t xml:space="preserve">
Should be provided
"Interiors of parking lots shall include landscaped islands, when possible, to provide shade and visual relief from hard surfaces. Landscaped islands should be of sufficient size to ensure growth of vegetation." (Urban Hamilton Official Plan, Chapter B communities, Section 3.3.10.7)
</t>
    </r>
    <r>
      <rPr>
        <b/>
        <sz val="11"/>
        <color theme="1"/>
        <rFont val="Calibri"/>
        <family val="2"/>
        <scheme val="minor"/>
      </rPr>
      <t>Private</t>
    </r>
    <r>
      <rPr>
        <sz val="11"/>
        <color theme="1"/>
        <rFont val="Calibri"/>
        <family val="2"/>
        <scheme val="minor"/>
      </rPr>
      <t xml:space="preserve">
Should be provided
"Interiors of parking lots shall include landscaped islands, when possible, to provide shade and visual relief from hard surfaces. Landscaped islands should be of sufficient size to ensure growth of vegetation." (Urban Hamilton Official Plan, Chapter B communities, Section 3.3.10.7)</t>
    </r>
  </si>
  <si>
    <r>
      <rPr>
        <b/>
        <sz val="11"/>
        <color theme="1"/>
        <rFont val="Calibri"/>
        <family val="2"/>
        <scheme val="minor"/>
      </rPr>
      <t>Municipal</t>
    </r>
    <r>
      <rPr>
        <sz val="11"/>
        <color theme="1"/>
        <rFont val="Calibri"/>
        <family val="2"/>
        <scheme val="minor"/>
      </rPr>
      <t xml:space="preserve">
Should be provided
"The City will consider the provision of shade as an essential component when planning, developing or retrofitting community facilities and public parks." (Official Plan, Section 8.C.1.10.)
"The City will require the provision of shade, either natural or constructed, to provide protection from sun exposure, mitigate the urban heat island, and reduce energy demands provided it does not does not generate unacceptable adverse impacts." (Official Plan, Section 11.C.1.22.)
"The City will design pedestrian-friendly streets by: v) providing shade as an essential component of streetscape design…" (Official Plan, Section 13.C.1.4. d) v)
</t>
    </r>
    <r>
      <rPr>
        <b/>
        <sz val="11"/>
        <color theme="1"/>
        <rFont val="Calibri"/>
        <family val="2"/>
        <scheme val="minor"/>
      </rPr>
      <t>Private</t>
    </r>
    <r>
      <rPr>
        <sz val="11"/>
        <color theme="1"/>
        <rFont val="Calibri"/>
        <family val="2"/>
        <scheme val="minor"/>
      </rPr>
      <t xml:space="preserve">
Should be provided
"The City will require the provision of shade, either natural or constructed, to provide protection from sun exposure, mitigate the urban heat island, and reduce energy demands provided it does not does not generate unacceptable adverse impacts." (Official Plan, Section 11.C.1.22.)</t>
    </r>
  </si>
  <si>
    <r>
      <rPr>
        <b/>
        <sz val="11"/>
        <color theme="1"/>
        <rFont val="Calibri"/>
        <family val="2"/>
        <scheme val="minor"/>
      </rPr>
      <t>Municipal</t>
    </r>
    <r>
      <rPr>
        <sz val="11"/>
        <color theme="1"/>
        <rFont val="Calibri"/>
        <family val="2"/>
        <scheme val="minor"/>
      </rPr>
      <t xml:space="preserve">
Should be provided
"Council will ensure the provision of sufficient landscaping along roads at various intervals in accordance with the following general principles:… (a) provide windbreaks and shade along pedestrian and cycling networks;" (Official Plan, Section 8.11.2.5)
</t>
    </r>
    <r>
      <rPr>
        <b/>
        <sz val="11"/>
        <color theme="1"/>
        <rFont val="Calibri"/>
        <family val="2"/>
        <scheme val="minor"/>
      </rPr>
      <t>Private</t>
    </r>
    <r>
      <rPr>
        <sz val="11"/>
        <color theme="1"/>
        <rFont val="Calibri"/>
        <family val="2"/>
        <scheme val="minor"/>
      </rPr>
      <t xml:space="preserve">
Should be considered
"Council will encourage a proposed development or infrastructure undertaking to retain and incorporate natural features and functions with regard to, but not limited to, the following: … (c) its contribution to shading and screening on site and for adjacent properties." (Official Plan, Section 8.5.2.3)</t>
    </r>
  </si>
  <si>
    <r>
      <rPr>
        <b/>
        <sz val="11"/>
        <color theme="1"/>
        <rFont val="Calibri"/>
        <family val="2"/>
        <scheme val="minor"/>
      </rPr>
      <t>Private</t>
    </r>
    <r>
      <rPr>
        <sz val="11"/>
        <color theme="1"/>
        <rFont val="Calibri"/>
        <family val="2"/>
        <scheme val="minor"/>
      </rPr>
      <t xml:space="preserve">
Should be considered
"Where surface parking is permitted, the following will apply. Parking should: g. provide appropriate landscape treatment to provide shading of parking areas.” (Official Plan, Section 9.5.5.3)
"To achieve and enhance the campus setting development image, the following design guidelines will be used to evaluate the design aspects of development proposals: … d. landscaping and planting for a campus setting should incorporate the following:...provide summer shade and protection from winter winds" (Official Plan, Section 15.5.1.3 Sheridan Park Corporate Centre)</t>
    </r>
  </si>
  <si>
    <t>Supplementary Table S19:</t>
  </si>
  <si>
    <t>Supplementary Table S20:</t>
  </si>
  <si>
    <t>Supplementary Table S22:</t>
  </si>
  <si>
    <t>S35</t>
  </si>
  <si>
    <t>Table 2</t>
  </si>
  <si>
    <t>Table 4</t>
  </si>
  <si>
    <t>Table 5</t>
  </si>
  <si>
    <t>Table 6</t>
  </si>
  <si>
    <t>Figure 2</t>
  </si>
  <si>
    <t>Figure 3</t>
  </si>
  <si>
    <t>Figure 4</t>
  </si>
  <si>
    <t>Figure 5</t>
  </si>
  <si>
    <t>OCH supports a smoke-free environment and is committed to promoting a healthy community with safe living and working environments.
No tenant, occupant, resident, guest, staff, or business invitee shall smoke on the leased premises, in any OCH building or any OCH property.
Leased premises include: 1. inside the unit 2. balconies 3. patios 4. private yards rented with the unit 5. other areas specifically included in the lease OCH building is a structure with a roof and walls owned by OCH, including, but not limited to: 1. any residential premises 2. offices 3. workshops 4. community houses. OCH property is outdoor common spaces owned by OCH including, but not limited to: 1. playgrounds or surfaces 2. parking lots 3. parks 4. lawns 5. gardens 6. flowerbeds
Exemptions
Current tenants and their guests: Tenants who signed a lease prior to implementation of this policy will be exempt from the policy that applies to smoking in their leased premises, as long as they continue to live in the same unit. Current tenants and occupants, including their guests, may continue to smoke in the leased premises which include the interior of the rental unit, on their balconies and private yards. No current tenant or occupant, including their guests, may smoke on any outdoor common spaces owned by OCH including playgrounds or surfaces, parking lots, parks, lawns, gardens and flowerbeds. If a current tenant transfers to another unit, the tenant must sign a new lease and comply with the OCH No-Smoking policy as a new tenant within the leased premises.
Medical Use of Marijuana: This policy does not prohibit the medical use of marijuana by tenants or occupants who have an 'Authorization to Possess Marijuana' from Health Canada and provide such authorization to OCH.
Traditional Use of Tobacco by Aboriginal Persons: This policy does not prohibit an Aboriginal person from smoking or holding lighted tobacco, if the activity is carried out for traditional aboriginal or spiritual purposes. This policy does not prohibit a non-Aboriginal person from smoking or holding lighted tobacco, if the activity is carried out with an Aboriginal person and for traditional Aboriginal or spiritual purposes.</t>
  </si>
  <si>
    <t>Smoke-Free Policy for Housing York Inc. 
Effective November 1, 2014.</t>
  </si>
  <si>
    <t xml:space="preserve">Smoke-Free Policy Windsor Essex Community Housing Corporation 
Effective January 1, 2018. </t>
  </si>
  <si>
    <t xml:space="preserve">School years </t>
  </si>
  <si>
    <t>Elementary</t>
  </si>
  <si>
    <t>Secondary</t>
  </si>
  <si>
    <t>Elementary and secondary combined</t>
  </si>
  <si>
    <t>Vehicle (%)</t>
  </si>
  <si>
    <t>Home (%)</t>
  </si>
  <si>
    <t>Public (%)</t>
  </si>
  <si>
    <t>Supplementary Table S12:</t>
  </si>
  <si>
    <t>Supplementary Table S13:</t>
  </si>
  <si>
    <t>Number per 10,000</t>
  </si>
  <si>
    <t>Pre-tax price ($)</t>
  </si>
  <si>
    <t>Supplementary Table S11:</t>
  </si>
  <si>
    <t>Recommended minimum price ($)</t>
  </si>
  <si>
    <t>Supplementary Table S28:</t>
  </si>
  <si>
    <t>Figure 6</t>
  </si>
  <si>
    <t>Table 3</t>
  </si>
  <si>
    <t>Significance</t>
  </si>
  <si>
    <t>Y</t>
  </si>
  <si>
    <t>Vehicle significance</t>
  </si>
  <si>
    <t>Home significance</t>
  </si>
  <si>
    <t>N</t>
  </si>
  <si>
    <t>Public significance</t>
  </si>
  <si>
    <t xml:space="preserve">Significance </t>
  </si>
  <si>
    <t>Overall significance</t>
  </si>
  <si>
    <t>Marginal significance</t>
  </si>
  <si>
    <t>Moderate significance</t>
  </si>
  <si>
    <t>Severe significance</t>
  </si>
  <si>
    <t>Adults low 95% confidence interval</t>
  </si>
  <si>
    <t>Adults high 95% confidence interval</t>
  </si>
  <si>
    <t>Adults significance</t>
  </si>
  <si>
    <t>Supplementary Table S36:</t>
  </si>
  <si>
    <t>Supplementary Table S24:</t>
  </si>
  <si>
    <t>Reference</t>
  </si>
  <si>
    <t>4.7†</t>
  </si>
  <si>
    <t>3.3†</t>
  </si>
  <si>
    <t>3.0†</t>
  </si>
  <si>
    <t>6.1†</t>
  </si>
  <si>
    <t>9.1†</t>
  </si>
  <si>
    <t>4.0†</t>
  </si>
  <si>
    <t>10.7†</t>
  </si>
  <si>
    <t>3.5†</t>
  </si>
  <si>
    <t>5.1†</t>
  </si>
  <si>
    <t>9.4†</t>
  </si>
  <si>
    <t>5.5†</t>
  </si>
  <si>
    <t>48.7†</t>
  </si>
  <si>
    <t>49.3†</t>
  </si>
  <si>
    <t>46.0†</t>
  </si>
  <si>
    <t>53.9†</t>
  </si>
  <si>
    <t>39.7†</t>
  </si>
  <si>
    <t>42.3†</t>
  </si>
  <si>
    <t>2.8†</t>
  </si>
  <si>
    <t>1.4†</t>
  </si>
  <si>
    <t xml:space="preserve">Estimates are adjusted to the age distribution of the 2011 Canadian population </t>
  </si>
  <si>
    <t>† Interpret with caution due to high sampling variability in the estimate</t>
  </si>
  <si>
    <t>‡ Estimate has been suppressed due to very high sampling variability caused by small cell counts</t>
  </si>
  <si>
    <t>Smoke-free policies posted on the web or sent via email from select local housing corporations that reported having corporate smoke-free policy</t>
  </si>
  <si>
    <t>Prevention System Quality Index 2020 Supplementary Tables</t>
  </si>
  <si>
    <t>S36</t>
  </si>
  <si>
    <t>†Interpret with caution due to high sampling variability in the estimate</t>
  </si>
  <si>
    <t>Drinking more alcohol than guideline limits for cancer prevention: drinking more than 2 drinks a day for men or more than 1 drink a day for women</t>
  </si>
  <si>
    <t>Minimum retail prices include taxes and container deposits and are effective annually as of March 1 for the relevant year</t>
  </si>
  <si>
    <t xml:space="preserve">Off-premises alcohol outlet: retail store in which alcohol is purchased, but consumed elsewhere </t>
  </si>
  <si>
    <t>Lists of Brewers Retail (The Beer Store), farmers' markets, ferment-on-premise locations, off-site wineries, on-site wineries, on-site breweries, on-site distilleries and grocery stores, January 2019 (Alcohol and Gaming Commission of Ontario). Lists of Agency Stores and LCBO stores, January 2019 (Liquor Control Board of Ontario).</t>
  </si>
  <si>
    <t>‡Estimate has been suppressed due to very high sampling variability caused by small cell counts</t>
  </si>
  <si>
    <t>Percentage of publicly funded elementary and secondary schools with at least 1 full or part-time specialist teacher assigned to teach health and physical education, Ontario, 2006/07 to 2016/17 school years</t>
  </si>
  <si>
    <t>Adults (%)</t>
  </si>
  <si>
    <t xml:space="preserve">Overall provincial ratio of students (in schools with a full or part-time specialist teacher assigned to teach health and physical education) to 1 teacher in publicly funded elementary and secondary schools, Ontario, 2012/13 to 2016/17 school years </t>
  </si>
  <si>
    <t>Vehicle: Percentage of current non-smoking adults who reported being exposed to second-hand smoke in a private vehicle every day or almost every day in the past month</t>
  </si>
  <si>
    <t>Public: Percentage of current non-smoking adults who reported being exposed to second-hand smoke in public places every day or almost every day in the past month</t>
  </si>
  <si>
    <t>Vehicle: Percentage of current non-smoking adolescents who reported being exposed to second-hand smoke in a private vehicle every day or almost every day in the past month</t>
  </si>
  <si>
    <t>Public: Percentage of current non-smoking adolescents who reported being exposed to second-hand smoke in public places every day or almost every day in the past month</t>
  </si>
  <si>
    <t>Includes public and publicly funded Roman Catholic elementary and secondary schools</t>
  </si>
  <si>
    <t>Excludes private schools, publicly funded hospital and provincial schools, care, treatment and correctional facilities, summer, night and adult continuing education day schools</t>
  </si>
  <si>
    <t>Excludes teachers on leave and long-term occasional teachers, principals and vice-principals</t>
  </si>
  <si>
    <t>Includes public and publicly funded Roman Catholic secondary schools</t>
  </si>
  <si>
    <t>Typically spending fewer than 30 minutes in the sun during peak hours, OR</t>
  </si>
  <si>
    <t>Sun protection measure excludes sunglasses</t>
  </si>
  <si>
    <t>Excludes facilities that are exempt from the Ontario Toxics Reduction Program (i.e., use or release nickel in quantities below the legislated thresholds)</t>
  </si>
  <si>
    <t>Nickel use (tonnes): estimated by selecting the mid-point value for each facility's reported range of use, summing these values across all facilities for each sector</t>
  </si>
  <si>
    <t>Excludes facilities that are exempt from the Ontario Toxics Reduction Program (i.e., use or release formaldehyde in quantities below the legislated thresholds)</t>
  </si>
  <si>
    <t>Formaldehyde use (tonnes): estimated by selecting the mid-point value for each facility's reported range of use, summing these values across all facilities for each sector</t>
  </si>
  <si>
    <t>Ontario Health (Cancer Care Ontario), Prevention and Cancer Control (Occupational Cancer Research Centre)</t>
  </si>
  <si>
    <t xml:space="preserve">The HPV vaccination program was for female students in Grade 8 from 2013/14 to 2015/16. In 2016/17, the program was expanded to male students, and the grade of administration was changed to Grade 7. For the 2016/17 school years, the program included female students in Grade 8 and male and female students in Grade 7, to ensure a cohort was not missed. </t>
  </si>
  <si>
    <t>The Digital Health Immunization Repository (DHIR) is the data source for both the denominator and numerator. The denominators used to assess vaccination coverage of school pupils are established by student demographic information uploaded into the DHIR database by the public health units for schools located within their geographic boundaries. However, the extent to which home-schooled, independent school students, or students who have dropped out of school are captured in the denominator is variable.</t>
  </si>
  <si>
    <t>Coverage is expressed as the percentage of enrolled students who were considered to be up-to-date for the HPV vaccination and birth cohort.</t>
  </si>
  <si>
    <t>Coverage is expressed as the percentage of enrolled students who were considered to be up-to-date for the hepatitis B vaccination and birth cohort.</t>
  </si>
  <si>
    <t>Total retail price data represent a simple standardized unit price of cigarette cartons across geographies recorded by the Consumer Price Index</t>
  </si>
  <si>
    <t>Users are advised to exercise caution when comparing to the official (weighted) average prices table released by Statistics Canada as the calculation methods are different</t>
  </si>
  <si>
    <t>Average prices should not be used as a measure of pure price change through time because the product and outlet sample can vary between sampling periods</t>
  </si>
  <si>
    <t>The presence of a smoke-free policy at each of the 13 local housing corporations in Ontario with 1,500 or more units was determined by reviewing their website and contacting the corporation to verify what was found</t>
  </si>
  <si>
    <t>Average total retail price ($)</t>
  </si>
  <si>
    <t>Home: Percentage of current non-smoking adults who reported current exposure to second-hand smoke in their homes every day or almost every day</t>
  </si>
  <si>
    <t>Home: Percentage of current non-smoking adolescents who reported current exposure to second-hand smoke in their homes every day or almost every day</t>
  </si>
  <si>
    <t>Percentage of households that were food insecure in the past year, overall (marginal, moderate and severe combined), by level of food insecurity and by sex, Ontario, 2017</t>
  </si>
  <si>
    <t>Percentage of students in publicly funded secondary schools who earned 1 or more health and physical education credits, by grade, Ontario, 2005/06 to 2016/17 school years</t>
  </si>
  <si>
    <t>Up-to-date hepatitis B vaccination coverage (%) in 12-year-old students, by public health unit, Ontario, 2013/14 to 2017/18 school years</t>
  </si>
  <si>
    <t>Tobacco taxes as a percentage of average total retail price per carton of 200 cigarettes, by province or territory, 2018</t>
  </si>
  <si>
    <t>Province or territory</t>
  </si>
  <si>
    <t>POLICY: Smoking and or or holding lit tobacco is prohibited inside all The District of Thunder Bay Social Services Administration Board owned and operated buildings, including private units, balconies, patios, interior and exterior common areas and within a distance of five meters away from any entrance or exit, windows, or any air intake. As of September 1, 2015, all tenants and their guests and visitors are prohibited from smoking or holding lit tobacco of any kind (cigarettes, cigars, pipes, etc.) anywhere on the leased premises.
STANDARDS OF APPLICATION: The District of Thunder Bay Social Services Administration Board will work with new tenants to provide information related to the Smoke Free Policy and to ensure tenants are aware of their responsibility in adhering to this Policy and ensuring their guests and visitors also adhere to this Policy. Tenants who have signed a Lease Agreement prior to September 1, 2015 will be ‘grandfathered’ (exempt) from the section of the Policy that applies to smoking indoors, as long as they continue to reside in the same unit. Should the tenant transfer to another unit owned or operated by The District of Thunder Bay Social Services Administration Board, a new Lease Agreement will be signed and the Smoke Free Policy will apply in its entirety as is does to a new tenant. All smoking in outdoor common areas will be prohibited as of September 1, 2015, regardless of when the tenant Lease Agreement was signed. Current tenants who wish to follow the Smoke Free Policy can sign a new lease that includes the Smoke Free Policy provision.
The Smoke Free Policy does not prohibit an Aboriginal person from smoking or holding lit tobacco if the activity is being carried out for traditional Aboriginal cultural or spiritual purposes. The sacred use of tobacco does not include the recreational use of tobacco.
Non-adherence to the Smoke Free Policy will be addressed the same as any breach of a term of the lease.</t>
  </si>
  <si>
    <t>Excludes courses related to food handling or cooking that are offered to students participating in the Specialist High Skills Majors programs</t>
  </si>
  <si>
    <t>Municipal planning documents posted on the web and or or additional documents sent via email from the municipality for each of the 26 Ontario local municipalities with populations of 100,000 or greater as of 2016 census</t>
  </si>
  <si>
    <t>Vaccination coverage is based on the student’s vaccination status assessed through DHIR’s up-to-date estimate, which uses student age cohorts (i.e., 12-year-olds/13-year-olds) and whether the student satisfies either of the following: 3 valid doses in accordance with the 3-dose schedule OR 2 valid doses in accordance with the 2-dose schedule.</t>
  </si>
  <si>
    <t xml:space="preserve">POLICY: In accordance with Peel Housing Corporation's commitment to providing smoke-free environments for residents, workers, and visitors, it shall be a requirement under the lease of each unit and for all persons who work oN/Are invited onto the Leased Premises that Smoking is prohibited in the Leased Premises of all multi-unit housing buildings owned by Peel Housing Corporation
SCOPE: The policy shall apply to all New Tenants by requirement in their leases, and to all Current Tenants who voluntarily consent to amend their unit leases, including Occupants and Visitors invited by Tenants. This policy also applies to all Peel Housing Corporation staff and to any Business Invitees at all multi-unit housing buildings owned by Peel Housing Corporation.
Exemptions:
1. Current Tenants will be exempt from this policy as long as they continue to live in the same unit. If a Current Tenant transfers to another unit, the Current Tenant must sign a new lease and comply with this Smoke-Free Living Policy as a New Tenant.
2. Medical Use of Cannabis: This policy does not prohibit the medical use of cannabis by a Tenant who:
a. Maintains a valid Authorization to Possess Marijuana from Health Canada and provides such authorization to Peel Housing Corporation; and
b. Provides medical documentation (e.g. physician note) stating that the Tenant must smoke cannabis and is medically advised against leaving their unit to smoke elsewhere.
3. Traditional Use of Tobacco by Indigenous Peoples: This policy does not prohibit an Indigenous person from Smoking tobacco in the Leased Premises, if the activity is carried out for traditional or spiritual purposes. This policy does not prohibit a non-Indigenous person from Smoking tobacco, if the activity is carried out with an Indigenous person and is for traditional or spiritual purposes. </t>
  </si>
  <si>
    <t>Total taxes retrieved from provincial or territorial government websites for the tobacco taxes in effect or announced in 2018 (see Technical Appendix for citations)</t>
  </si>
  <si>
    <t>Minimum Retail Price Index Factor, 2013 to 2019 (Liquor Control Board of Ontario)</t>
  </si>
  <si>
    <t>Lists of Brewers Retail (The Beer Store), farmers' markets, ferment-on-premise locations, off-site wineries, on-site wineries, on-site breweries, on-site distilleries and grocery stores, 2018 to 2019 (Alcohol and Gaming Commission of Ontario). Lists of Agency Stores and LCBO stores, 2019 (Liquor Control Board of Ontario). Population estimates, Ministry of Finance, 2019 (Statistics Canada).</t>
  </si>
  <si>
    <t>Ontario School Information System, 2006/07 to 2016/17 (Ministry of Education)</t>
  </si>
  <si>
    <t xml:space="preserve">Ontario School Information System, 2005/06 to 2016/17 (Ministry of Education) </t>
  </si>
  <si>
    <t>Ontario Toxics Reduction Program, 2013 to 2016 (Ministry of the Environment, Conservation and Parks)</t>
  </si>
  <si>
    <t>Digital Health Immunization Repository, 2013 to 2018 (Ministry of Health and Long-Term Care)</t>
  </si>
  <si>
    <t>65 years or older</t>
  </si>
  <si>
    <t>$40,000 to $69,999</t>
  </si>
  <si>
    <t>$70,000 to $99,999</t>
  </si>
  <si>
    <t>$100,000 or more</t>
  </si>
  <si>
    <t xml:space="preserve">Recommended minimum price: Hill-McManus D, et al. Model-based appraisal of alcohol minimum pricing in Ontario and British Columbia: a Canadian adaptation of the Sheffield Alcohol Policy Model Version 2. Sheffield: ScHARR, University of Sheffield; 2012. </t>
  </si>
  <si>
    <t>The recommended minimum price is adjusted for the sample year using the Bank of Canada's inflation calculator using the baseline price of $1.50 in 2010 dollars.</t>
  </si>
  <si>
    <t>Includes students who began Grade 9 in the 2005/06, 2006/07, 2007/08, 2008/09, 2009/10, 2010/11, 2011/12, and 2012/13 school years and earned 1 or more credits in a course that included a food literacy component, any year within 5 years of enrolling in Grade 9</t>
  </si>
  <si>
    <t>Grade 9 cohort</t>
  </si>
  <si>
    <t>Active transportation: active ways, like walking or cycling, to get to places such as school, the bus stop, the shopping centre, work or to visit friends</t>
  </si>
  <si>
    <t>School years</t>
  </si>
  <si>
    <t xml:space="preserve">Available from http://www.airqualityontario.com/press/publications.php and https://www.ontario.ca/document/air-quality-ontario-2017-report </t>
  </si>
  <si>
    <t>Air Quality in Ontario 2013, 2014, 2015, 2016 and 2017 reports (Ontario Ministry of the Environment, Conservation and Parks)</t>
  </si>
  <si>
    <t>Ontario Health (Cancer Care Ontario), Prevention and Cancer Control, Population Health and Prevention based on analytic results presented in Air Quality in Ontario 2013, 2014, 2015, 2016 and 2017 reports</t>
  </si>
  <si>
    <t>INS: insufficient data in any one quarter to calculate a valid average ambient concentration</t>
  </si>
  <si>
    <t>N/A: PM2.5 not monitored in that year</t>
  </si>
  <si>
    <t>Definition of Smoking: Inhaling, exhaling, breathing, burning or carrying a lit or burning cigarette, cigar, tobacco or other similar product whose use generates smoke.
Existing Tenants: Existing tenants who have signed leases prior to November 1, 2014, including occupants, guests, visitors, and business invitees will continue to comply with the terms of their existing lease, which permits smoking within their rental unit. This includes areas such as apartment patios and or or balconies. In townhouse units, this includes front yards and back yards. In outdoor common areas, tenants are permitted to smoke a minimum of five metres (16 feet) or more away from windows, doors, and vents. Existing tenants will have the option of signing new leases containing no smoking clauses.
New Tenants: Leases entered into on or after November 1, 2014, will not permit smoking in the rental unit. This means that smoking will not be permitted on apartment balconies and or or patios. For tenants in townhouse units, smoking is prohibited in front and back yards. The policy applies to all household occupants, guests, visitors, and business invitees. In outdoor common areas, tenants are permitted to smoke a minimum of five metres (16 feet) or more away from windows, doors, or vents.
Transferred Tenants: Tenants with leases prior to November 1, 2014 and who are transferred to another unit for eligibility and or or other legislative reasons (e.g. overhoused), will continue to maintain their “grandfathered” status in their new unit until the end of their tenancy. Any existing tenant requesting an internal transfer after November 1, 2014 will not retain their “grandfathered” status to smoke in their new unit.
Contractors and Service Personnel: Staff will work with existing contractors to achieve policy compliance. New contracts will include no smoking policy provisions.
Exemptions: To ensure compliance with the Smoke-Free Ontario Act, 2006, there are two exemptions to the no-smoking policy:
• Medical marijuana – tenants having a “Authorization to Possess” issued by Health Canada will be permitted to smoke medical marijuana in their units
• Traditional use of tobacco by aboriginal tenants will be permitted when used for traditional or cultural or spiritual purposes.
Shelters: Shelters owned by Housing York have designated outdoor smoking areas as a client-safety and harm reduction measure. Where feasible, existing smoking shelters will be re-located nine metres away from the main building. Future builds will include designated smoking shelters located nine metres from the main building, where possible. Smoking is not permitted anywhere within the building interior.</t>
  </si>
  <si>
    <t xml:space="preserve">Atkinson J, Cawley C, Marrett L, McWhirter J, Nadalin V, Rosen CF, et al. An assessment of the first year of a ban on tanning beds and lamps among adolescents in Ontario, Canada. Toronto: Ontario Sun Safety Working Group; 2017.
</t>
  </si>
  <si>
    <t>Surveys were commissioned by the Ontario Sun Safety Working Group members including the Canadian Cancer Society, Cancer Care Ontario, and Ryerson University</t>
  </si>
  <si>
    <t>The Canadian Physical Activity Guidelines recommend 60 minutes or more of moderate-to-vigorous physical activity a day for adolescents ages 12 to 17</t>
  </si>
  <si>
    <t>Adolescents (%)</t>
  </si>
  <si>
    <t>Adolescents low 95% confidence interval</t>
  </si>
  <si>
    <t>Adolescents high 95% confidence interval</t>
  </si>
  <si>
    <t>Adolescents significance</t>
  </si>
  <si>
    <t>Ontario School Information System (Ministry of Education), 2005/06 to 2017/18</t>
  </si>
  <si>
    <t>Shade policies are defined as guidelines that the municipality follows when evaluating plans for developing or redeveloping sites and appear as statements in planning policy documents.</t>
  </si>
  <si>
    <t>Strong shade policies indicate that shade should be provided for a broad range of both municipally and privately owned sites.</t>
  </si>
  <si>
    <t>Moderate shade policies indicate that shade should be provided for only a few types of municipally and or or privately owned sites.</t>
  </si>
  <si>
    <t>Up-to-date human papillomavirus vaccination coverage (%) in 12- and 13-year-old students, by public health unit, Ontario, 2013/14 to 2017/18 school years</t>
  </si>
  <si>
    <t>Current smoking</t>
  </si>
  <si>
    <t xml:space="preserve">Tax as percentage of tobacco retail price </t>
  </si>
  <si>
    <t>Second-hand smoke exposure in adults</t>
  </si>
  <si>
    <t>Second-hand smoke exposure in adolescents</t>
  </si>
  <si>
    <t>Smoke-free policies in social housing</t>
  </si>
  <si>
    <t>Quit attempts</t>
  </si>
  <si>
    <t>Long-term smoking cessation</t>
  </si>
  <si>
    <t>Indicator short name</t>
  </si>
  <si>
    <t>Minimum price of alcohol</t>
  </si>
  <si>
    <t>Private alcohol retail stores</t>
  </si>
  <si>
    <t>Alcohol retail store density</t>
  </si>
  <si>
    <t>Vegetable and fruit intake in adults</t>
  </si>
  <si>
    <t>Vegetable and fruit intake in adolescents</t>
  </si>
  <si>
    <t>Household food insecurity</t>
  </si>
  <si>
    <t>Food literacy development in secondary schools</t>
  </si>
  <si>
    <t>Inadequate physical activity in adults</t>
  </si>
  <si>
    <t>Use of active transportation in adults</t>
  </si>
  <si>
    <t>Use of active transportation in adolescents</t>
  </si>
  <si>
    <t>Health and physical education specialist teachers in schools</t>
  </si>
  <si>
    <t>Indicator title</t>
  </si>
  <si>
    <t>Enrolment in health and physical education</t>
  </si>
  <si>
    <t>Shade policies in local municipalities</t>
  </si>
  <si>
    <t>One or more sunburns</t>
  </si>
  <si>
    <t>Tanning bed use</t>
  </si>
  <si>
    <t>Tanning bed use in students in Grade 7 to 12, by grade, Ontario, 2014 and 2015</t>
  </si>
  <si>
    <t>PM2.5 concentrations in outdoor air</t>
  </si>
  <si>
    <t>Industrial nickel use and employment</t>
  </si>
  <si>
    <t>Industrial formaldehyde use and employment</t>
  </si>
  <si>
    <t>Minimum retail price of alcohol sold in alcohol retail stores set by the Liquor Control Board of Ontario, by product type, per standard drink (17.05 millilitres of alcohol), Ontario, 2013 to 2019</t>
  </si>
  <si>
    <t>Percentage of alcohol retail stores that are privately owned, by public health unit, Ontario, as of January 2019</t>
  </si>
  <si>
    <t>Number of alcohol retail stores per 10,000 people (age 15 and older), by public health unit, Ontario, January 2019</t>
  </si>
  <si>
    <t>Percentage of students in publicly funded secondary schools who earned at least 1 credit in courses with a food literacy component during their secondary school education, Ontario, 2005/06 to 2012/13 Grade 9 cohorts</t>
  </si>
  <si>
    <t>The Canadian Physical Activity Guidelines recommend 150 minutes of moderate-to-vigorous physical activity per week for adults (age 18 and older)</t>
  </si>
  <si>
    <t>Shade policies in the planning policy documents of local municipalities with populations of 100,000 or more, Ontario, as of May 2019</t>
  </si>
  <si>
    <t>POLICY STATEMENT
Under the Smoke-Free Ontario Act 2017:
• smoking means smoking (inhaling and exhaling) or holding lighted tobacco or cannabis (medical or recreational)
• vaping means inhaling or exhaling vapour from an electric cigarette (e-cigarette) or holding an activated e-cigarette, whether or not the vapour contains nicotine
• If you smoke or vape where it is not allowed, you may be charged with an offence and subject to a fine ($1000 for the first offence, $5000 for any further offence), if convicted
Staff will ensure that all new tenants are aware of the non-smoking policy, sign a non-smoking lease and are made aware of the consequences if found to be in violation of the non-smoking clause.
For the protection of Simcoe County Housing Corporation, there will be a Smoke Free Disclaimer in the lease, as follows:
The Landlord specifically disclaims any implied or express warranties that the building, common areas or Tenant’s premises will have higher air quality standards than any other rental property. The Landlord cannot promise that the rental premises or common areas will be free from second-hand smoke. The Tenant acknowledges that the Landlord’s ability to police, monitor and enforce compliance with this policy is dependent on voluntary compliance by the Tenant and the Tenant’s guests and other occupants of the complex. Tenants with respiratory ailments, allergies or any other physical, mental, emotional or psychological conditions relating to smoke are put on notice that the Landlord does not assume any higher duty of care to enforce this policy than any other Landlord obligation under this lease.
PROCEDURES
Existing Tenants: Tenants with leases signed prior to November 13, 2018 will continue to be bound by the terms of their existing lease, which do not prohibit smoking in their rented premises. An exception to this date would be tenants who signed a lease at a designated non-smoking effective January 1, 2012 or the [6]properties which became non-smoking effective July 1, 2013.
New Tenants or Tenants Transferring to Another Unit: Any new tenant signing a lease or a current tenant transferring to a new unit effective November 13, 2018 will be required to sign a new non-smoking lease and will not be permitted to smoke in their unit including balconies, patios or front or back yards. In outdoor common areas, tenants will be permitted to smoke provided they are a minimum of 9 metres away from all doorways, operable windows and air intakes. 
Exemptions: Traditional use of products for cultural or religious ceremonies will be permitted. Additionally, tenants suffering with grave and debilitating illnesses who are prescribed medical marijuana and are unable to leave the building will be permitted to smoke inside of their units. Tenants will be asked to consume their medical marijuana in the most non-disruptive form to other tenants, such as pills, oils, edibles etc. If it must be smoked, a letter from the doctor confirming this, will be requested. Tenants must provide their medical marijuana licenses annually.</t>
  </si>
  <si>
    <t>This Smoke-Free Policy is in effect for all Waterloo Region Housing (WRH) and Region of Waterloo Community Housing Inc. (ROWCHI) buildings or units. All new tenants, as well as current tenants who transfer to another WRH or ROWCHI unit oN/After April 1, 2010, must follow this Policy as outlined in the lease agreement they have signed. Tenants who have signed lease agreements before April 1, 2010, must follow the section of the Policy that applies to smoking outside only as well as existing restrictions related to smoking in common areas.
Policy: 
New tenants and transfers, and their guests or visitors: New tenants, transfers, and their guests or visitors are not allowed to smoke or hold lit tobacco of any kind (cigarettes, pipes, cigars, etc.) anywhere on their Leased Premises. This means inside their rental unit, on balconies or patios. When smoking outside, all tenants and their guests or visitors must be at least five (5) metres away from any windows, entrances or exits to the building. Non-smoking and smoking areas will be clearly marked and ashtrays provided outside apartment buildings.
Current tenants: Tenants who have signed lease agreements before April 1, 2010, will be ‘grandfathered’ (exempt) from the section of the Policy that applies to smoking indoors as long as they continue to live in the same unit. This means they can continue to smoke in their rental unit, on balconies and patios. If they transfer to another unit that is owned by WRH or ROWCHI, a new lease agreement must be signed, and the Smoke-Free Policy will apply in its entirety as it does to a new tenant. When smoking outside, all tenants (including current tenants) and their guests or visitors must be at least five (5) metres away from any windows, entrances or exits to the building. Non-smoking and smoking areas will be clearly marked and ashtrays provided outside apartment buildings. Current tenants who wish to follow the Smoke-Free Policy can sign a new lease that includes the Smoke-Free Policy. This can be arranged by contacting your Property Manager or Community Relations Worker.
Note: The Region of Waterloo also has a No-Smoking Bylaw which states that smoking in public areas of buildings (such as hallways, stairwells, common rooms and lounges) is not allowed.
Exemptions to the Smoke-Free Policy
Medicinal use of Marijuana: The Smoke-Free Policy does not prohibit the smoking of marijuana for medicinal use for those who are suffering from grave and debilitating illnesses. Tenants who fall under this exemption must have Authorization to Possess, which is issued by Health Canada. A copy of the Authorization to Possess must be given to WRH staff and will be kept on file.
Traditional Use of Tobacco: The Smoke-Free Policy does not prohibit an Aboriginal person from smoking or holding lit tobacco if the activity is carried out for traditional Aboriginal cultural or spiritual purposes, nor does it prohibit a non-Aboriginal person from smoking or holding lit tobacco if the activity is carried out with an Aboriginal person for traditional Aboriginal cultural or spiritual purposes. The sacred use of tobacco does not include the recreational use of tobacco.</t>
  </si>
  <si>
    <t>This policy will protect the health of residents and workers from the dangers of second-hand smoke. Therefore, due to the irritation and known health risks of exposure to second-hand smoke, increased risk of fire, mounting maintenance, materials and services costs, all forms of smoking shall be prohibited. Definition of Smoking: The use of tobacco or non-tobacco products in any form including a lighted cigar, cigarette, e-cigarette, hookah or water pipe, pipe or any other lighted, or heated equipment used to smoke, burn, heat or vaporize the substances.
Existing Tenants: Existing tenants who have signed leases prior to January 1, 2018 including occupants, guests, visitors, and business invitees will continue to comply with the terms of their existing lease, which permits smoking within their rental unit. This includes areas such as apartment patios and or or balconies. In townhouse units, this includes front yards and back yards. Existing tenants will have the option of signing new leases containing no smoking clauses.
New Tenants: Leases entered into oN/After January 1, 2018 will not permit smoking in the rental unit. This means that smoking will not be permitted on apartment balconies and or or patios. For tenants in townhouse units, smoking is prohibited in front and back yards. The policy applies to all household occupants, guests, visitors, and business invitees.
In outdoor common areas, tenants and their guests or visitors are permitted to smoke a minimum of at least nine (9) metres away from any windows, doors, vents, entrances or exits to the building.
Transferred Tenants: Tenants with leases prior to January 1, 2018 and who are transferred to another unit for eligibility and or or other legislative reasons (e.g. over housed), will continue to maintain their exempt status in their new unit until the end of their tenancy. Any existing tenant requesting an internal transfer after January 1, 2018 will not retain their exempt status to smoke in their new unit.</t>
  </si>
  <si>
    <t>Use of active transportation on most days of the week in adults</t>
  </si>
  <si>
    <t>Use of 1 or more sun protection measure</t>
  </si>
  <si>
    <t>Use of 1 or more sun protection measure among adults reporting sunburns</t>
  </si>
  <si>
    <t>Percentage of adults (age 25 and older) reporting current daily or occasional smoking, who reported making 1 or more serious attempts to quit smoking (at least 24 hours) in the past 12 months, by selected sociodemographic factors, Ontario, 2017</t>
  </si>
  <si>
    <t>Percentage of adults (age 20 and older) reporting past daily or occasional smoking, who stopped smoking completely at least 1 year ago, by public health unit, Ontario, 2015–2017 combined</t>
  </si>
  <si>
    <t>Limited shade policies indicate that shade should be considered for 1 or more type of municipally and or or privately owned sites, but it is not essential.</t>
  </si>
  <si>
    <t>Ipsos Reid was contracted to conduct a pre-legislation online survey (in spring of 2014) of Ontario adolescents under age 18 in Grade 7 to 12 and subsequently contracted to repeat the survey 1 year after commencement of the legislation (in spring 2015).</t>
  </si>
  <si>
    <t>Vaccination coverage is based on the student’s vaccination status assessed through DHIR’s up-to-date coverage estimates, which uses student age cohorts (i.e., 12-year-olds) and whether the student satisfies 1 of the following: 3 valid doses in accordance with the 3-dose schedule; 2 valid doses in accordance with the 2-dose schedule; or have a documented exemption for evidence of immunity.</t>
  </si>
  <si>
    <t>Privately owned alcohol retail stores are Brewers Retail stores (The Beer Store), farmers' markets, ferment-on-premise locations, off-site wineries, on-site wineries, on-site breweries, on-site distilleries, grocery stores and LCBO Agency Stores (i.e., all alcohol retail outlets except LCBO stores)</t>
  </si>
  <si>
    <t xml:space="preserve">Ontario’s 2019 population, age 15 and older, by public health unit, was estimated based on the Ministry of Finance’s population projection, 2018–2041, based on the 2011 census
</t>
  </si>
  <si>
    <t>Marginal food insecurity: Some indication of worry or an income-related barrier to adequate, secure food access</t>
  </si>
  <si>
    <t>Moderate food insecurity: Compromise in quality or quantity of food consumed by adults or children</t>
  </si>
  <si>
    <t>Severe food insecurity: Disrupted eating patterns and reduced food intake among adults or children</t>
  </si>
  <si>
    <t>The Consumer Price Index uses the final price paid by the consumer and includes all applicable taxes</t>
  </si>
  <si>
    <t>Drinking more alcohol than limits for cancer prevention</t>
  </si>
  <si>
    <t>Digital Health Immunization Repository, 2013 to 2018 (Ministry of Health) in: Public Health Ontario’s Immunization Coverage Reports for School Pupils in Ontario for the 2013/14 to 2017/18 school years</t>
  </si>
  <si>
    <t>Percentage of adults (age 20 and older) who reported smoking cigarettes every day or occasionally, by sex and income quintile, Ontario, 2015–2017 combined</t>
  </si>
  <si>
    <t>Canadian Community Health Survey, 2015–2017 (Statistics Canada)</t>
  </si>
  <si>
    <t>Percentage of adults (age 20 and older) reporting past daily or occasional smoking, who stopped smoking completely at least 1 year ago, by sex and income quintile, Ontario, 2015–2017 combined</t>
  </si>
  <si>
    <t>Canadian Community Health Survey, 2015–2017 Statistics Canada</t>
  </si>
  <si>
    <t>Percentage of adults (age 19 and older) who reported drinking more alcohol than guideline limits for cancer prevention, by sex and income quintile, Ontario, 2015–2017 combined</t>
  </si>
  <si>
    <t>Percentage of adults (age 18 and older) who reported eating vegetables and fruit fewer than 5 times per day, by sex and income quintile, Ontario, 2015–2017 combined</t>
  </si>
  <si>
    <t>Percentage of adolescents (ages 12 to 17) who reported eating vegetables and fruit fewer than 5 times per day, by sex and income quintile, Ontario, 2015–2017 combined</t>
  </si>
  <si>
    <t>Percentage of adults (age 18 and older) not meeting recommended levels of moderate-to-vigorous physical activity, by sex and income quintile, Ontario, 2015–2017 combined</t>
  </si>
  <si>
    <t>Percentage of adolescents (ages 12 to 17) not meeting recommended levels of moderate-to-vigorous physical activity, by sex and income quintile, Ontario, 2015–2017 combined</t>
  </si>
  <si>
    <t>Alcohol retail stores are also called off-premises alcohol outlets and are places where people buy alcohol to drink elsewhere. Alcohol retail stores include publicly and privately owned stores.</t>
  </si>
  <si>
    <t>Percentage of non-smoking adults (age 20 and older) who reported exposure to second-hand smoke every day or almost every day, by location, sex and income quintile, Ontario, 2015–2016 combined</t>
  </si>
  <si>
    <t>Canadian Community Health Survey, 2015–2016 (Statistics Canada)</t>
  </si>
  <si>
    <t>Percentage of non-smoking adolescents (ages 12 to 19) who reported exposure to second-hand smoke every day or almost every day, by location, sex and income quintile, Ontario, 2015–2016 combined</t>
  </si>
  <si>
    <t>Percentage of adults (age 18 and older) and adolescents (ages 12 to 17) who reported using 1 or more sun protection measure, by sex, Ontario, 2015–2016</t>
  </si>
  <si>
    <t>Percentage of adults (age 18 and older) who reported having had a sunburn in the past 12 months, by sex, Ontario, 2015–2016</t>
  </si>
  <si>
    <t>Percentage of adults (age 18 and older) reporting 1 or more sunburns in the past year, who reported using 1 or more sun protection measure, by sex, Ontario, 2015–2016</t>
  </si>
  <si>
    <r>
      <rPr>
        <b/>
        <sz val="11"/>
        <color theme="1"/>
        <rFont val="Calibri"/>
        <family val="2"/>
        <scheme val="minor"/>
      </rPr>
      <t>Municipal</t>
    </r>
    <r>
      <rPr>
        <sz val="11"/>
        <color theme="1"/>
        <rFont val="Calibri"/>
        <family val="2"/>
        <scheme val="minor"/>
      </rPr>
      <t xml:space="preserve">
Should be provided
"The retention of forests and tree planting will be encouraged to enhance and improve the “urban forest” and tree cover as a means of improving air quality and reducing energy use through shading, sheltering, and screening." (Official Plan Section 3.7.2.1 d)
"The City shall develop and maintain a safe, well-linked and fully integrated active transportation network...This network will include trails, urban trails, cycling lanes and street features, such as furniture, lighting, signage and tree or man-made shade structures that are conducive to creating and sustaining pedestrians and cyclists." (Official Plan Section 4.6.2.4c)</t>
    </r>
  </si>
  <si>
    <r>
      <rPr>
        <b/>
        <sz val="11"/>
        <color theme="1"/>
        <rFont val="Calibri"/>
        <family val="2"/>
        <scheme val="minor"/>
      </rPr>
      <t>Municipal</t>
    </r>
    <r>
      <rPr>
        <sz val="11"/>
        <color theme="1"/>
        <rFont val="Calibri"/>
        <family val="2"/>
        <scheme val="minor"/>
      </rPr>
      <t xml:space="preserve">
Should be provided
"Seating and shade areas should be designed in coordination with pathways and play area locations." (Urban Design Guidelines, Section 4.1.3 Community Structure and Identity: Parks 10.)
</t>
    </r>
    <r>
      <rPr>
        <b/>
        <sz val="11"/>
        <color theme="1"/>
        <rFont val="Calibri"/>
        <family val="2"/>
        <scheme val="minor"/>
      </rPr>
      <t>Private</t>
    </r>
    <r>
      <rPr>
        <sz val="11"/>
        <color theme="1"/>
        <rFont val="Calibri"/>
        <family val="2"/>
        <scheme val="minor"/>
      </rPr>
      <t xml:space="preserve">
Should be provided
"Design landscaping to:…Provide protection from excessive wind and sun" (Urban Design Guidelines, Section 5.5 Landscape Design 1.)
"Provide rain, wind, and sun weather-protection canopies at primary building entrances, for exterior patio seating areas along the street, and for specific pedestrian amenities associated with the building." (Urban Design Guidelines, Section 6.73 Retail Commercial Buildings: Buildings with Drive Through Facilities 10.)
Should be considered
"Development is encouraged to mitigate local heat island effects by including:…b. locating trees or other plantings to provide shading for at least 50% of sidewalks, patios and driveways, and within 15 metres of buildings." (Official Plan, Section 3.2.3 18b)
"Provide shade within 10 years for at least 50% of the walkways or sidewalk lengths." (City of Brampton, City of Vaughan and Town of Richmond Hill. Measuring the sustainability performance of new development. Metric 8, Recommended Minimum Target)</t>
    </r>
  </si>
  <si>
    <r>
      <rPr>
        <b/>
        <sz val="11"/>
        <color theme="1"/>
        <rFont val="Calibri"/>
        <family val="2"/>
        <scheme val="minor"/>
      </rPr>
      <t>Municipal</t>
    </r>
    <r>
      <rPr>
        <sz val="11"/>
        <color theme="1"/>
        <rFont val="Calibri"/>
        <family val="2"/>
        <scheme val="minor"/>
      </rPr>
      <t xml:space="preserve">
Should be provided
"Site Amenities: Design sites and buildings to include a range of on-site amenities such as benches, trash receptacles, bike parking, large canopy trees and or or shade structures to provide for more healthy active outdoor and urban spaces for social gathering, relaxation and enjoyment that results in a higher quality of life." (Official Plan, Section 3.11.1)
"When planning for and developing new City facilities such as parks and public spaces, or refurbishing existing City-owned facilities, the City will consider the provision of shade an essential component." (Official Plan, Section 8.7.3.4)
"Design outdoor spaces to be accessible by all users and to provide opportunities for rest, shade, socializing and weather protection." (Urban Design Manual, Section 2.3.4)
"Existing trees within municipal parkland blocks should be saved wherever feasible to support the health of the urban forest. The planting of trees within municipal parkland blocks is encouraged to provide shade and to enhance the urban forest." (Official Plan, Section 10.5.2.1 (14))
</t>
    </r>
    <r>
      <rPr>
        <b/>
        <sz val="11"/>
        <color theme="1"/>
        <rFont val="Calibri"/>
        <family val="2"/>
        <scheme val="minor"/>
      </rPr>
      <t>Private</t>
    </r>
    <r>
      <rPr>
        <sz val="11"/>
        <color theme="1"/>
        <rFont val="Calibri"/>
        <family val="2"/>
        <scheme val="minor"/>
      </rPr>
      <t xml:space="preserve">
Should be provided
"Site Amenities: Design sites and buildings to include a range of on-site amenities such as benches, trash receptacles, bike parking, large canopy trees and or or shade structures to provide for more healthy active outdoor and urban spaces for social gathering, relaxation and enjoyment that results in a higher quality of life." (Official Plan, Section 3.11.1)
"Design outdoor spaces to be accessible by all users and to provide opportunities for rest, shade, socializing and weather protection." (Urban Design Manual, Section 2.3.4)</t>
    </r>
  </si>
  <si>
    <r>
      <rPr>
        <b/>
        <sz val="11"/>
        <color theme="1"/>
        <rFont val="Calibri"/>
        <family val="2"/>
        <scheme val="minor"/>
      </rPr>
      <t>Municipal</t>
    </r>
    <r>
      <rPr>
        <sz val="11"/>
        <color theme="1"/>
        <rFont val="Calibri"/>
        <family val="2"/>
        <scheme val="minor"/>
      </rPr>
      <t xml:space="preserve">
Should be provided
"The design of parks should incorporate plant material that is tolerant of urban conditions with an emphasis on native species, and hard landscape elements, including shade structures, in appropriate locations" (Official Plan, Section 6.2.3.10.5) (</t>
    </r>
    <r>
      <rPr>
        <b/>
        <sz val="11"/>
        <color theme="1"/>
        <rFont val="Calibri"/>
        <family val="2"/>
        <scheme val="minor"/>
      </rPr>
      <t>NEW</t>
    </r>
    <r>
      <rPr>
        <sz val="11"/>
        <color theme="1"/>
        <rFont val="Calibri"/>
        <family val="2"/>
        <scheme val="minor"/>
      </rPr>
      <t xml:space="preserve">)
</t>
    </r>
    <r>
      <rPr>
        <b/>
        <sz val="11"/>
        <color theme="1"/>
        <rFont val="Calibri"/>
        <family val="2"/>
        <scheme val="minor"/>
      </rPr>
      <t>Private</t>
    </r>
    <r>
      <rPr>
        <sz val="11"/>
        <color theme="1"/>
        <rFont val="Calibri"/>
        <family val="2"/>
        <scheme val="minor"/>
      </rPr>
      <t xml:space="preserve">
Should be provided
"Landscaped islands should provide shade with suitable plant material and utilize low impact development principles." (Official Plan, Section 6.2.3.14) (</t>
    </r>
    <r>
      <rPr>
        <b/>
        <sz val="11"/>
        <color theme="1"/>
        <rFont val="Calibri"/>
        <family val="2"/>
        <scheme val="minor"/>
      </rPr>
      <t>NEW</t>
    </r>
    <r>
      <rPr>
        <sz val="11"/>
        <color theme="1"/>
        <rFont val="Calibri"/>
        <family val="2"/>
        <scheme val="minor"/>
      </rPr>
      <t>)
"Landscaping shall be provided to: provide shade and wind protection" (Official Plan, Section 6.2.3.15) (</t>
    </r>
    <r>
      <rPr>
        <b/>
        <sz val="11"/>
        <color theme="1"/>
        <rFont val="Calibri"/>
        <family val="2"/>
        <scheme val="minor"/>
      </rPr>
      <t>NEW</t>
    </r>
    <r>
      <rPr>
        <sz val="11"/>
        <color theme="1"/>
        <rFont val="Calibri"/>
        <family val="2"/>
        <scheme val="minor"/>
      </rPr>
      <t>)</t>
    </r>
  </si>
  <si>
    <r>
      <rPr>
        <b/>
        <sz val="11"/>
        <color theme="1"/>
        <rFont val="Calibri"/>
        <family val="2"/>
        <scheme val="minor"/>
      </rPr>
      <t>Municipal</t>
    </r>
    <r>
      <rPr>
        <sz val="11"/>
        <color theme="1"/>
        <rFont val="Calibri"/>
        <family val="2"/>
        <scheme val="minor"/>
      </rPr>
      <t xml:space="preserve">
Should be provided
"Every street shall be designed to accommodate street trees to give streets a unity of form and shade for pedestrians." (Official Plan, 11.3.12.24 Steeles West Corridor) (</t>
    </r>
    <r>
      <rPr>
        <b/>
        <sz val="11"/>
        <color theme="1"/>
        <rFont val="Calibri"/>
        <family val="2"/>
        <scheme val="minor"/>
      </rPr>
      <t>NEW</t>
    </r>
    <r>
      <rPr>
        <sz val="11"/>
        <color theme="1"/>
        <rFont val="Calibri"/>
        <family val="2"/>
        <scheme val="minor"/>
      </rPr>
      <t>)
"The design of rooftops and parking areas should minimize the heat island effect, through rooftop gardens, green roofs and the planting of shade trees between parking aisles." (Official Plan, Section 11.3.13.3 Steeles West Corridor Secondary Plan) (</t>
    </r>
    <r>
      <rPr>
        <b/>
        <sz val="11"/>
        <color theme="1"/>
        <rFont val="Calibri"/>
        <family val="2"/>
        <scheme val="minor"/>
      </rPr>
      <t>NEW</t>
    </r>
    <r>
      <rPr>
        <sz val="11"/>
        <color theme="1"/>
        <rFont val="Calibri"/>
        <family val="2"/>
        <scheme val="minor"/>
      </rPr>
      <t>)
"The urban tree canopy provides shade, beauty and wildlife habitats; moderates microclimates for human comfort and buildings; mitigates wind; reduces glare and reflection; and helps to unify a streetscape. All streets in the VMC should be lined with
appropriate trees resistant to salt, disease, drought and pests." (Offical Plan, Secton 11.12 Vaughan Mills Centre Secondary Plan, 4.4.7) (</t>
    </r>
    <r>
      <rPr>
        <b/>
        <sz val="11"/>
        <color theme="1"/>
        <rFont val="Calibri"/>
        <family val="2"/>
        <scheme val="minor"/>
      </rPr>
      <t>NEW</t>
    </r>
    <r>
      <rPr>
        <sz val="11"/>
        <color theme="1"/>
        <rFont val="Calibri"/>
        <family val="2"/>
        <scheme val="minor"/>
      </rPr>
      <t xml:space="preserve">)
Should be considered
"Every street shall be designed to accommodate street trees to give streets a unity of form and shade for pedestrians.In areas designated on Schedule 13 as New Community Areas, the following policies shall apply:..".Reduced urban heat island effects including the consideration of integrating green and white roofs, greening to provide shade, and light-coloured surface materials consistent with the Regional Official Plan" (Official Plan, Section 9.2.2.14.)
"Street trees should be planted approximately 6 - 10 m on centre, depending on tree canopy size, to ensure adequate continuous tree pit soil volumes and a continuous protection from the elements for pedestrians depending on expected canopy maturity." (City-wide Streescape Implementation Manual and Financial Strategy)
</t>
    </r>
    <r>
      <rPr>
        <b/>
        <sz val="11"/>
        <color theme="1"/>
        <rFont val="Calibri"/>
        <family val="2"/>
        <scheme val="minor"/>
      </rPr>
      <t>Private</t>
    </r>
    <r>
      <rPr>
        <sz val="11"/>
        <color theme="1"/>
        <rFont val="Calibri"/>
        <family val="2"/>
        <scheme val="minor"/>
      </rPr>
      <t xml:space="preserve">
Should be considered
"In areas designated on Schedule 13 as New Community Areas, the following policies shall apply:...Reduced urban heat island effects including the consideration of integrating green and white roofs, greening to provide shade, and light-coloured surface materials consistent with the Regional Official Plan" (Official Plan, Section 9.2.2.14.)
"Provide shade within 10 years for at least 50% of the walkways or sidewalk lengths." (City of Brampton, City of Vaughan and Town of Richmond Hill. Measuring the sustainability performance of new development. Metric 8, Recommended Minimum Target)
"On private properties through the site plan review process,[there are] guidelines for greening and shade that allows staff to request tree planting on all private streets and encourage applicants to incorporate shade structures and large shade trees for tot lots and seating areas within amenity areas.” (Email communication)</t>
    </r>
  </si>
  <si>
    <r>
      <rPr>
        <b/>
        <sz val="11"/>
        <color theme="1"/>
        <rFont val="Calibri"/>
        <family val="2"/>
        <scheme val="minor"/>
      </rPr>
      <t>Municipal</t>
    </r>
    <r>
      <rPr>
        <sz val="11"/>
        <color theme="1"/>
        <rFont val="Calibri"/>
        <family val="2"/>
        <scheme val="minor"/>
      </rPr>
      <t xml:space="preserve">
Should be provided
"Tree planting will focus on the preferential planting of large shade tree species where possible to maximize long-term benefits." (Official Plan, Section 401.2)
"Shade trees should be incorporated into designs, planted, and maintained to achieve an effective tree canopy cover along non-motorized mobility routes, such as sidewalks, cycling lanes and pathways, and around public gathering places such as plazas, transit stops, benches, and playgrounds, in conformity with the City Building policies of this Plan." (Official Plan, Section 401.7)
Should be considered
"[Neighbourhood] Parks will be designed to reflect the demographics of the surrounding area and may focus on children and adolescents recreational needs, but will also offer appropriate spaces, shaded seating areas and other amenities for a broader demographic" (Official Plan, Section 412)
"District Parks are intended to serve groups of neighbourhoods and are designed with an emphasis on facilities for organized sports and unprogrammed activities which may include: lit sports fields, spray pads, tennis courts, skateboard parks, parking lots, major play structures, gathering areas, ample benches, and shaded areas." (Official Plan, Section 413)
"To better reflect changes in London’s population, greater attention should be paid to incorporating amenities (such as washrooms, benches or seating areas, shaded areas, picnic areas, floral gardens, open spaces that can accommodate new activities, etc.) that increase the usability of parks for older adults and residents of different ethnic backgrounds." (Parks and Recreation Strategic Master Plan, Recommendation 121)</t>
    </r>
  </si>
  <si>
    <r>
      <rPr>
        <b/>
        <sz val="11"/>
        <color theme="1"/>
        <rFont val="Calibri"/>
        <family val="2"/>
        <scheme val="minor"/>
      </rPr>
      <t>Municipal</t>
    </r>
    <r>
      <rPr>
        <sz val="11"/>
        <color theme="1"/>
        <rFont val="Calibri"/>
        <family val="2"/>
        <scheme val="minor"/>
      </rPr>
      <t xml:space="preserve">
Should be considered
City Parks, Community Parks, Neighbourhood Parks "where feasible shall: … Provide a range of opportunities for both outdoor active and passive recreation which may include but is not limited to the following: … shade structure …" (Official Plan, Sections 4.7.3.1.1, 4.7.3.2.1 and 4.7.3.3.1)
"Provide shade within 10 years for at least 50% of the walkways or sidewalk lengths." (City of Brampton, City of Vaughan and Town of Richmond Hill. Measuring the sustainability performance of new development. Metric 8, Recommended Minimum Target)</t>
    </r>
  </si>
  <si>
    <r>
      <rPr>
        <b/>
        <sz val="11"/>
        <color theme="1"/>
        <rFont val="Calibri"/>
        <family val="2"/>
        <scheme val="minor"/>
      </rPr>
      <t>Municipal</t>
    </r>
    <r>
      <rPr>
        <sz val="11"/>
        <color theme="1"/>
        <rFont val="Calibri"/>
        <family val="2"/>
        <scheme val="minor"/>
      </rPr>
      <t xml:space="preserve">
Should be considered
"Consideration must be given to the impact on the streetscape to ensure a balance is found between the concerns with utility wire conflicts and the creation of a streetscape that is attractive and provides shade protection for pedestrians" (Urban Forest Management Plan, Section 4.2)
</t>
    </r>
    <r>
      <rPr>
        <b/>
        <sz val="11"/>
        <color theme="1"/>
        <rFont val="Calibri"/>
        <family val="2"/>
        <scheme val="minor"/>
      </rPr>
      <t>Private</t>
    </r>
    <r>
      <rPr>
        <sz val="11"/>
        <color theme="1"/>
        <rFont val="Calibri"/>
        <family val="2"/>
        <scheme val="minor"/>
      </rPr>
      <t xml:space="preserve">
Should be provided
"When outdoor amenity area is provided at grade, design it to: include multiple activities and functions such as a play area, dog run, seating, shade structure, or water features" (Design Guidelines for Mixed-Use and Residential Mid-Rise Buildings Section 2.5.16)</t>
    </r>
  </si>
  <si>
    <r>
      <rPr>
        <b/>
        <sz val="11"/>
        <color theme="1"/>
        <rFont val="Calibri"/>
        <family val="2"/>
        <scheme val="minor"/>
      </rPr>
      <t>Municipal</t>
    </r>
    <r>
      <rPr>
        <sz val="11"/>
        <color theme="1"/>
        <rFont val="Calibri"/>
        <family val="2"/>
        <scheme val="minor"/>
      </rPr>
      <t xml:space="preserve">
Should be provided
"Wherever feasible and appropriate the City will seek to provide increased shade in the open space system both on its own lands and elsewhere in collaboration with the School Boards, the Region, the GRCA, community organizations and private landowners." (Official Plan, Section 7.1.12) (</t>
    </r>
    <r>
      <rPr>
        <b/>
        <sz val="11"/>
        <color theme="1"/>
        <rFont val="Calibri"/>
        <family val="2"/>
        <scheme val="minor"/>
      </rPr>
      <t>NEW</t>
    </r>
    <r>
      <rPr>
        <sz val="11"/>
        <color theme="1"/>
        <rFont val="Calibri"/>
        <family val="2"/>
        <scheme val="minor"/>
      </rPr>
      <t xml:space="preserve">)
Should be considered
"The City will promote and foster the creation of a quality built environment through urban design. In order to provide guidance to the development process in terms of achieving a high standard of design and meeting the urban design objectives and policies of this Plan, the City will prepare and adopt urban design guidelines which address items such as the following:…n) shade and access to sunlight..." (Official Plan Section, 5.14.1 n)
</t>
    </r>
    <r>
      <rPr>
        <b/>
        <sz val="11"/>
        <color theme="1"/>
        <rFont val="Calibri"/>
        <family val="2"/>
        <scheme val="minor"/>
      </rPr>
      <t>Private</t>
    </r>
    <r>
      <rPr>
        <sz val="11"/>
        <color theme="1"/>
        <rFont val="Calibri"/>
        <family val="2"/>
        <scheme val="minor"/>
      </rPr>
      <t xml:space="preserve">
Should be provided
"Wherever feasible and appropriate the City will seek to provide increased shade in the open space system both on its own lands and elsewhere in collaboration with the School Boards, the Region, the GRCA, community organizations and private landowners." (Official Plan Section, 7.1.12 (</t>
    </r>
    <r>
      <rPr>
        <b/>
        <sz val="11"/>
        <color theme="1"/>
        <rFont val="Calibri"/>
        <family val="2"/>
        <scheme val="minor"/>
      </rPr>
      <t>NEW</t>
    </r>
    <r>
      <rPr>
        <sz val="11"/>
        <color theme="1"/>
        <rFont val="Calibri"/>
        <family val="2"/>
        <scheme val="minor"/>
      </rPr>
      <t>)</t>
    </r>
  </si>
  <si>
    <r>
      <rPr>
        <b/>
        <sz val="11"/>
        <color theme="1"/>
        <rFont val="Calibri"/>
        <family val="2"/>
        <scheme val="minor"/>
      </rPr>
      <t>Municipal</t>
    </r>
    <r>
      <rPr>
        <sz val="11"/>
        <color theme="1"/>
        <rFont val="Calibri"/>
        <family val="2"/>
        <scheme val="minor"/>
      </rPr>
      <t xml:space="preserve">
Should be considered
"The Municipality shall consider the creation of an Urban Forestry Plan with particular attention to the planting of street trees, improving streetscapes, and sustaining and expanding the tree canopy to provide adequate shade provision, reduce heat exposure, and improve air quality." (Official Plan, Section 2.2.1.2.6)</t>
    </r>
  </si>
  <si>
    <r>
      <rPr>
        <b/>
        <sz val="11"/>
        <color theme="1"/>
        <rFont val="Calibri"/>
        <family val="2"/>
        <scheme val="minor"/>
      </rPr>
      <t>Municipal</t>
    </r>
    <r>
      <rPr>
        <sz val="11"/>
        <color theme="1"/>
        <rFont val="Calibri"/>
        <family val="2"/>
        <scheme val="minor"/>
      </rPr>
      <t xml:space="preserve">
Should be provided
"Municipal road improvement projects will be designed to include the provision of trees where appropriate in order to enhance urban aesthetics and to provide shade canopy and other environmental benefits." (Official Plan, Section 9.4.5)
"All community design will be properly integrated with the City's Natural Environment features and existing built form….mature trees will be protected in order to provide share canopy and to maintain their aesthetic and heritage value." (Official Plan, Section 14.4.1)
Should be considered
"The improvement of bus stops with shaded structures integrated into bus shelters, route information displays, bus bay construction, and the addition of bike racks on buses." (Official Plan, Section 11.3.1e)
"Landscaping will be used to frame desired views or focal points, direct pedestrian movement, and satisfy functional requirements, such as providing shade and buffering." (Official Plan, Section 14.7.3)
"In designing parks, the City will: consider the needs of a diverse and aging population through the provision of washrooms, seating, shade or shelter, community gardens drinking fountains, pathways and picnic areas." (Official Plan, Section 7.3.1.3b) 
</t>
    </r>
    <r>
      <rPr>
        <b/>
        <sz val="11"/>
        <color theme="1"/>
        <rFont val="Calibri"/>
        <family val="2"/>
        <scheme val="minor"/>
      </rPr>
      <t>Private</t>
    </r>
    <r>
      <rPr>
        <sz val="11"/>
        <color theme="1"/>
        <rFont val="Calibri"/>
        <family val="2"/>
        <scheme val="minor"/>
      </rPr>
      <t xml:space="preserve">
Should be considered
"Landscaping will be used to frame desired views or focal points, direct pedestrian movement, and satisfy functional requirements, such as providing shade and buffering. All new development proposals will be evaluated for their opportunity to create, maximize or enhance existing views through landscaping." (Official Plan, Section 14.5.3)</t>
    </r>
  </si>
  <si>
    <r>
      <rPr>
        <b/>
        <sz val="11"/>
        <color theme="1"/>
        <rFont val="Calibri"/>
        <family val="2"/>
        <scheme val="minor"/>
      </rPr>
      <t>Municipal</t>
    </r>
    <r>
      <rPr>
        <sz val="11"/>
        <color theme="1"/>
        <rFont val="Calibri"/>
        <family val="2"/>
        <scheme val="minor"/>
      </rPr>
      <t xml:space="preserve">
Should be provided
"Urban Squares, such as plazas, courtyards and piazzas, are publicly accessible open space with sitting areas and shade trees that allow for passive use, special events and social interaction. They are often predominantly hard-surfaced" (Official Plan, Section 8.20.1)
Should be considered
" The City will encourage and support energy efficient development by: encouraging opportunities to reduce the need for building cooling through green or reflective roofs where appropriate, insulation, reduced or efficient glazing and effective shade landscaping; (Official Plan, Section 4.1.6.3v)
"Active transportation measures will be promoted in accordance with the following provisions: ensure that bikeways and pedestrian walkways are integrated into and designed as part of new road and other infrastructure projects in the City. Special consideration will be given to matters such as bike lanes, physically separated bikeways and provisions for a comfortable pedestrian environment which may include shade trees, street furniture, bicycle racks, lighting, signed and safe street crossings and other traffic controls;" (Official Plan, Section 5.4.3iii)
"Road design will balance the provisions for a safe, accessible, functional and attractive pedestrian-oriented environment with an acceptable level of motor vehicle traffic. To achieve a pedestrian oriented public realm and streetscape, a variety of techniques may be implemented, depending on the function and context of the road, including: widening sidewalks to allow for a comfortable pedestrian environment as well as retail displays, outdoor café seating, benches and shade street trees;" (Official Plan, Section 8.2.7i)
"The selection of plant material: is encouraged to provide shade where appropriate" (Official Plan, Section 8.17.2Viii)
</t>
    </r>
    <r>
      <rPr>
        <b/>
        <sz val="11"/>
        <color theme="1"/>
        <rFont val="Calibri"/>
        <family val="2"/>
        <scheme val="minor"/>
      </rPr>
      <t>Private</t>
    </r>
    <r>
      <rPr>
        <sz val="11"/>
        <color theme="1"/>
        <rFont val="Calibri"/>
        <family val="2"/>
        <scheme val="minor"/>
      </rPr>
      <t xml:space="preserve">
Should be provided
"Common Outdoor Amenity Areas must include multiple functions or activities that encourage meeting, gathering or play (i.e. play area, seating, community garden, shade structure, barbecues, water features" (Built Form Standards for Mid-rise Buildings and Townhouses, Section 6.3)
"All site should maximize tree canopy cover through a combination of existing and new trees. Canopy cover should be calculated at 75% maturity. Strategically locate shade trees in key areas, such as near play areas, walkways within Common Outdoor Amenity Spaces and amongst surface parking areas" (Built Form Standards for Mid-rise Buildings and Townhouses, Section 6.5.1 and 6.5.6)</t>
    </r>
  </si>
  <si>
    <r>
      <rPr>
        <b/>
        <sz val="11"/>
        <color theme="1"/>
        <rFont val="Calibri"/>
        <family val="2"/>
        <scheme val="minor"/>
      </rPr>
      <t>Municipal</t>
    </r>
    <r>
      <rPr>
        <sz val="11"/>
        <color theme="1"/>
        <rFont val="Calibri"/>
        <family val="2"/>
        <scheme val="minor"/>
      </rPr>
      <t xml:space="preserve">
Should be provided
"Most growth will occur within the Urban Boundary, where development will be directed to achieve greater sustainability through: where possible, the preservation of mature trees for shade and their other beneficial ecological and community effects." (Official Plan, Section 2.1.1j)
"The City shall maintain or enhance the character of valued streetscapes, community areas, and landscapes by: providing shade through natural or built means to provide comfortable outdoor environments and provide protection from ultraviolet radiation." (Official Plan, Section 8.5b)
"Provide shade in resting areas, gathering spots and recreational areas, as well as along routes for active transportation." (Design guidelines for communities, Section 3.3 f.)
"Provide opportunities for shade along pathways." (Design guidelines for communities, Section 3.5 h.)
"Provide seating in shaded areas for social interaction, casual surveillance, and to support accessibility. Include waste receptacles at these locations." (Design guidelines for communities, Section 5.6 m.)
"Use trees to create canopy and shade." (Design guidelines for communities, Section 5.9 e.)
</t>
    </r>
    <r>
      <rPr>
        <b/>
        <sz val="11"/>
        <color theme="1"/>
        <rFont val="Calibri"/>
        <family val="2"/>
        <scheme val="minor"/>
      </rPr>
      <t>Private</t>
    </r>
    <r>
      <rPr>
        <sz val="11"/>
        <color theme="1"/>
        <rFont val="Calibri"/>
        <family val="2"/>
        <scheme val="minor"/>
      </rPr>
      <t xml:space="preserve">
Should be provided
"Design outdoor amenity areas for maximum human comfort and enjoyment. These should be located in areas with some sun exposure, but should also include shade cover, especially during peak sun exposure times. Outdoor seating areas should be provided, along with other landscape elements and structures, such as pergolas and gazebos." (Design guidelines for residential lots, Section 8.1 f.)
"Ensure high quality communal outdoor amenity areas that comply with the following standards: ...Receive sunlight, even in the winter, but offer shaded areas for peak sun exposure times…" (Design guidelines for residential lots, Section 8.3 f.)
"Provide shade over play spaces for children, including formal play equipment and seating for adults." (Design guidelines for residential lots, Section 8.3 k.)
"Use trees to create canopy and shade especially in parking areas and passive open space areas." (Design guidelines for residential lots 9.1 f.)</t>
    </r>
  </si>
  <si>
    <r>
      <rPr>
        <b/>
        <sz val="11"/>
        <color theme="1"/>
        <rFont val="Calibri"/>
        <family val="2"/>
        <scheme val="minor"/>
      </rPr>
      <t>Municipal</t>
    </r>
    <r>
      <rPr>
        <sz val="11"/>
        <color theme="1"/>
        <rFont val="Calibri"/>
        <family val="2"/>
        <scheme val="minor"/>
      </rPr>
      <t xml:space="preserve">
Should be provided
"The Town shall ensure that as many trees and other vegetation as possible are retained on sites subject to development by requiring the submission of a tree inventory and saving plan for all applications, with priority being given to trees and other vegetation most suited to adoption to post-construction conditions, through the following criteria:...d) by establishing specific landscaping requirements in site plans for private development and for public projects which ensure the provision of trees and other vegetation which: ...vii) reflect the following functional criteria: density of shade, density of visual screening in all seasons, sound attenuation qualities…" (Official Plan, Section 2.8.3.50)
"District Park: trees of a variety of species for improved environment, visual interest and providing a minimum of 20 % shade coverage in the entire park at 2 or 3 maturity. Trees of a variety of species for improved environment, visual interest and providing a minimum of 20 % shade coverage in the entire park at 2 or 3 maturity.( Engineering and Parks Standards Manual, Section 1.4.7.Type3)
</t>
    </r>
    <r>
      <rPr>
        <b/>
        <sz val="11"/>
        <color theme="1"/>
        <rFont val="Calibri"/>
        <family val="2"/>
        <scheme val="minor"/>
      </rPr>
      <t>Private</t>
    </r>
    <r>
      <rPr>
        <sz val="11"/>
        <color theme="1"/>
        <rFont val="Calibri"/>
        <family val="2"/>
        <scheme val="minor"/>
      </rPr>
      <t xml:space="preserve">
Should be provided
"The Town shall ensure that as many trees and other vegetation as possible are retained on sites subject to development by requiring the submission of a tree inventory and saving plan for all applications, with priority being given to trees and other vegetation most suited to adoption to post-construction conditions, through the following criteria:...d) by establishing specific landscaping requirements in site plans for private development and for public projects which ensure the provision of trees and other vegetation which: ...vii) reflect the following functional criteria: density of shade, density of visual screening in all seasons, sound attenuation qualities…" (Official Plan, Section 2.8.3.50)</t>
    </r>
  </si>
  <si>
    <r>
      <rPr>
        <b/>
        <sz val="11"/>
        <color theme="1"/>
        <rFont val="Calibri"/>
        <family val="2"/>
        <scheme val="minor"/>
      </rPr>
      <t>Municipal</t>
    </r>
    <r>
      <rPr>
        <sz val="11"/>
        <color theme="1"/>
        <rFont val="Calibri"/>
        <family val="2"/>
        <scheme val="minor"/>
      </rPr>
      <t xml:space="preserve">
Should be provided
"Landscaping should be incorporated to provide shade and wind protection." (Official Plan, Section 6.10.3)
"Surface parking areas should incorporate planted landscaped areas that: …b) provide shade, wind break, and visual relief from hard surfaces..." (Official Plan, Section 6.13.4)
"Community spaces should be designed and landscaped to provide wind protection and shade or sun as the season requires." (Sustainable Design Guidelines, Section 2.1.5.1)
Should be considered
"Where possible, shade trees should be installed along walkways to enhance pedestrian comfort, reduce surface temperatures and help buffer walkways from vehicular travel." (Sustainable Design Guidelines, Section 2.1.4.7)
</t>
    </r>
    <r>
      <rPr>
        <b/>
        <sz val="11"/>
        <color theme="1"/>
        <rFont val="Calibri"/>
        <family val="2"/>
        <scheme val="minor"/>
      </rPr>
      <t>Private</t>
    </r>
    <r>
      <rPr>
        <sz val="11"/>
        <color theme="1"/>
        <rFont val="Calibri"/>
        <family val="2"/>
        <scheme val="minor"/>
      </rPr>
      <t xml:space="preserve">
Should be provided
"Landscaping should be incorporated to provide shade and wind protection." (Official Plan, Section 6.10.3)
"Surface parking areas should incorporate planted landscaped areas that: …b) provide shade, wind break, and visual relief from hard surfaces." (Official Plan, Section 6.13.4)
"Community spaces should be designed and landscaped to provide wind protection and shade or sun as the season requires." (Sustainable Design Guidelines, Section 2.1.5.1)
Should be considered
"Where possible, shade trees should be installed along walkways to enhance pedestrian comfort, reduce surface temperatures and help buffer walkways from vehicular travel." (Sustainable Design Guidelines, Section 2.1.4.7)</t>
    </r>
  </si>
  <si>
    <r>
      <rPr>
        <b/>
        <sz val="11"/>
        <color theme="1"/>
        <rFont val="Calibri"/>
        <family val="2"/>
        <scheme val="minor"/>
      </rPr>
      <t>Municipal</t>
    </r>
    <r>
      <rPr>
        <sz val="11"/>
        <color theme="1"/>
        <rFont val="Calibri"/>
        <family val="2"/>
        <scheme val="minor"/>
      </rPr>
      <t xml:space="preserve">
Should be provided
All Central Areas and Corridors "shall be in accordance with up-to-date principles of good design, including adaptability over time, climate change resiliency, respect for, and integration with, natural features and functions, and long-term sustainability, and reflect an approach to urban design and infrastructure development that takes into account the following: Incorporating elements for weather protection, such as colonnades, awnings and canopies, as well as natural and built shade structures" (Official Plan, Sections 2.1.2.2.k.iv and 2.1.6.2.d.iv) (</t>
    </r>
    <r>
      <rPr>
        <b/>
        <sz val="11"/>
        <color theme="1"/>
        <rFont val="Calibri"/>
        <family val="2"/>
        <scheme val="minor"/>
      </rPr>
      <t>NEW</t>
    </r>
    <r>
      <rPr>
        <sz val="11"/>
        <color theme="1"/>
        <rFont val="Calibri"/>
        <family val="2"/>
        <scheme val="minor"/>
      </rPr>
      <t>)</t>
    </r>
  </si>
  <si>
    <r>
      <rPr>
        <b/>
        <sz val="11"/>
        <color theme="1"/>
        <rFont val="Calibri"/>
        <family val="2"/>
        <scheme val="minor"/>
      </rPr>
      <t>Municipal</t>
    </r>
    <r>
      <rPr>
        <sz val="11"/>
        <color theme="1"/>
        <rFont val="Calibri"/>
        <family val="2"/>
        <scheme val="minor"/>
      </rPr>
      <t xml:space="preserve">
Should be provided
"The portion of the development which impacts the public realm will be held to the highest site design standards and should incorporate enhanced public realm improvements, such as: shade trees, median planting and treatments and other landscaping;" (Official Plan, Section 4.11.19b) (</t>
    </r>
    <r>
      <rPr>
        <b/>
        <sz val="11"/>
        <color theme="1"/>
        <rFont val="Calibri"/>
        <family val="2"/>
        <scheme val="minor"/>
      </rPr>
      <t>NEW</t>
    </r>
    <r>
      <rPr>
        <sz val="11"/>
        <color theme="1"/>
        <rFont val="Calibri"/>
        <family val="2"/>
        <scheme val="minor"/>
      </rPr>
      <t>)
District Park, Community Park, Neighbourhood Park or Parkette, Urban Parkette "shall have: Deciduous trees planted in groups for shade and continuous canopy cover, particularly near children’s play areas; Amenities may include shade structure. " (Park and Pathway Development Manual) (</t>
    </r>
    <r>
      <rPr>
        <b/>
        <sz val="11"/>
        <color theme="1"/>
        <rFont val="Calibri"/>
        <family val="2"/>
        <scheme val="minor"/>
      </rPr>
      <t>NEW</t>
    </r>
    <r>
      <rPr>
        <sz val="11"/>
        <color theme="1"/>
        <rFont val="Calibri"/>
        <family val="2"/>
        <scheme val="minor"/>
      </rPr>
      <t>)
Should be considered
"Landscaping can provide summer shade and protection from winter winds." (Official Plan, Section 4.9)</t>
    </r>
  </si>
  <si>
    <r>
      <rPr>
        <b/>
        <sz val="11"/>
        <color theme="1"/>
        <rFont val="Calibri"/>
        <family val="2"/>
        <scheme val="minor"/>
      </rPr>
      <t>Municipal</t>
    </r>
    <r>
      <rPr>
        <sz val="11"/>
        <color theme="1"/>
        <rFont val="Calibri"/>
        <family val="2"/>
        <scheme val="minor"/>
      </rPr>
      <t xml:space="preserve">
Should be provided
"Street Trees a) CANOPY &amp; SHADE: Provide street trees with close regular spacing to create a continuous tree canopy. Large gaps in the street tree canopy should be avoided where possible." (Downtown Urban Design Guidelines, Streetscape Design, Section 3.13a)
"Coverings and shelter: Open spaces should strategically integrate coverings to maximize pedestrian comfort such as shade trees, awnings, umbrellas, trellis, or other form of canopy" (Downtown Urban Design Guidelines, Streetscape Design, Section 3.20)</t>
    </r>
  </si>
  <si>
    <r>
      <rPr>
        <b/>
        <sz val="11"/>
        <color theme="1"/>
        <rFont val="Calibri"/>
        <family val="2"/>
        <scheme val="minor"/>
      </rPr>
      <t>Municipal</t>
    </r>
    <r>
      <rPr>
        <sz val="11"/>
        <color theme="1"/>
        <rFont val="Calibri"/>
        <family val="2"/>
        <scheme val="minor"/>
      </rPr>
      <t xml:space="preserve">
Should be provided
"At least 50% of park areas not used for sports fields should be treed to provide shade and expand the urban forest." (Urban Design and Landscape Guidelines, Performance Standard 2B a)
"Playground equipment should be imaginative, easily maintained and should be located in areas shaded by trees." (Urban Design and Landscape Guideline, Performance Standard 2C b)
"Areas adjacent to transit shelters should be well-lit, and should incorporate seating and tree planting for shade." (Urban Design and Landscape Guideline, Performance Standard 5 i)
"Street Furniture and Landscape Zone: The Street Furniture and Landscape Zone should be located between the sidewalk and vehicle traffic. The zone contains landscaped areas with site furnishings, and infrastructure facilities such as benches, bicycle locks, transit shelters, and utilities. Along the Image Routes and key corridors, these areas should be planted with consistent street trees to provide shade, reduce the urban heat island effect, create a buffer between pedestrian and vehicle traffic, and minimize stormwater run-off." (Urban Design and Landscape Guideline, Performance Standard 9)</t>
    </r>
  </si>
  <si>
    <r>
      <rPr>
        <b/>
        <sz val="11"/>
        <color theme="1"/>
        <rFont val="Calibri"/>
        <family val="2"/>
        <scheme val="minor"/>
      </rPr>
      <t>Municipal</t>
    </r>
    <r>
      <rPr>
        <sz val="11"/>
        <color theme="1"/>
        <rFont val="Calibri"/>
        <family val="2"/>
        <scheme val="minor"/>
      </rPr>
      <t xml:space="preserve">
Should be provided
"...preserving and enhancing the urban forest by: i) providing suitable growing environments for trees; ii) increasing tree canopy coverage and diversity, especially of long lived native and large shade trees; and iii) regulating the injury and destruction of trees..." (Official Plan, Section 3.4 d)
"Design sidewalks and boulevards for uses all year long. Street trees offer shade and relief from sun, rain, wind and snow" (Complete Streets Guidelines, Section 4.1.5)
</t>
    </r>
    <r>
      <rPr>
        <b/>
        <sz val="11"/>
        <color theme="1"/>
        <rFont val="Calibri"/>
        <family val="2"/>
        <scheme val="minor"/>
      </rPr>
      <t>Private</t>
    </r>
    <r>
      <rPr>
        <sz val="11"/>
        <color theme="1"/>
        <rFont val="Calibri"/>
        <family val="2"/>
        <scheme val="minor"/>
      </rPr>
      <t xml:space="preserve">
Should be provided
"Reduce ambient surface temperatures, and provide shade for human health and comfort." (Green Standard for new low-rise residential development, p. 2)
"Reduce ambient surface temperatures, and provide shade for human health and comfort." (Green Standard for new mid to high-rise residential and all industrial, commercial and institutional (ICI) development, p. 4)</t>
    </r>
  </si>
  <si>
    <r>
      <rPr>
        <b/>
        <sz val="11"/>
        <color theme="1"/>
        <rFont val="Calibri"/>
        <family val="2"/>
        <scheme val="minor"/>
      </rPr>
      <t>Municipal</t>
    </r>
    <r>
      <rPr>
        <sz val="11"/>
        <color theme="1"/>
        <rFont val="Calibri"/>
        <family val="2"/>
        <scheme val="minor"/>
      </rPr>
      <t xml:space="preserve">
Should be considered
"The following considerations are critical for appropriate tree selection: … Selection of large shade trees where space is available to maximize long term benefits." (Streetscape Manual, Section 4.0)
</t>
    </r>
    <r>
      <rPr>
        <b/>
        <sz val="11"/>
        <color theme="1"/>
        <rFont val="Calibri"/>
        <family val="2"/>
        <scheme val="minor"/>
      </rPr>
      <t>Private</t>
    </r>
    <r>
      <rPr>
        <sz val="11"/>
        <color theme="1"/>
        <rFont val="Calibri"/>
        <family val="2"/>
        <scheme val="minor"/>
      </rPr>
      <t xml:space="preserve">
Should be provided
"To achieve sustainable design and development or redevelopment of Markham’s communities by addressing, where feasible: c) the use of materials and plantings (ie. green or white roofs, the use of light-coloured paving materials and planting to provide shade) to reduce local heat-island effects" (Official Plan, Section 6.2.2.2)
Should be considered
"To consider the application of innovative sustainable design practices and technologies in site planning and building design through the development approval process and in particular, through the application of a sustainable development checklist as part of the site plan control application process to:
c) reduce the urban heat-island effect of development sites and the cooling requirements of buildings by: ii. encouraging tree planting and other landscaping to increase evapotranspiration and create shade; iii. using architectural devices to create shade" (Official Plan, Section 6.2.3.1)</t>
    </r>
  </si>
  <si>
    <r>
      <t xml:space="preserve">Policy statement on smoking prohibitions and exceptions </t>
    </r>
    <r>
      <rPr>
        <b/>
        <i/>
        <sz val="11"/>
        <color theme="1"/>
        <rFont val="Calibri"/>
        <family val="2"/>
        <scheme val="minor"/>
      </rPr>
      <t>(Excerpt only; see policy document for complete information)</t>
    </r>
  </si>
  <si>
    <t>Supplementary Table S29:</t>
  </si>
  <si>
    <t>NA</t>
  </si>
  <si>
    <t>Less than $40,000</t>
  </si>
  <si>
    <t>10 years in Canada or less</t>
  </si>
  <si>
    <t>More than 10 years in Canada</t>
  </si>
  <si>
    <t>Full time: 1.0 full-time equivalent (FTE) or more; note that 1.0 FTE or more does not necessarily mean there are 1 or more full-time specialist teachers because 2 or more part-time specialist teachers may account for 1.0 FTE or more. Part time: Greater than 0 and less than 1.0 FTE.</t>
  </si>
  <si>
    <t>Spending 30 minutes or more in the sun and always or often doing at least 1 of the following: seeking shade and avoiding the sun, OR wearing protective clothing and a hat, OR wearing sunscreen SPF30 or higher on face and body</t>
  </si>
  <si>
    <t>School-based HPV vaccination coverage</t>
  </si>
  <si>
    <t>School-based hepatitis B vaccination coverage</t>
  </si>
  <si>
    <r>
      <rPr>
        <b/>
        <sz val="11"/>
        <color theme="1"/>
        <rFont val="Calibri"/>
        <family val="2"/>
        <scheme val="minor"/>
      </rPr>
      <t>Municipal</t>
    </r>
    <r>
      <rPr>
        <sz val="11"/>
        <color theme="1"/>
        <rFont val="Calibri"/>
        <family val="2"/>
        <scheme val="minor"/>
      </rPr>
      <t xml:space="preserve">
Should be provided
“To achieve the environmental principles in Section 1.2 of this Plan, the Town shall:…m) Provide shade, using natural and artificial structures placed in convenient, accessible locations in a manner that is sensitive to the surrounding environment to create protection against ultraviolet radiation at the right time of day and at the right time of year.” (Official Plan, Section 2.2.1 m)
"Matters relating to sustainable design elements on adjoining municipal highways to create attractive transitions from the private to public realms. These elements shall include, but are not limited to: ... ii) landscaping for winter protection and snow drift, and summer solar protection; ... xii) weather protection such as, but not limited to canopies, awnings, and colonnades" (Site Plan, Control By-law, Sections 9. b)
</t>
    </r>
    <r>
      <rPr>
        <b/>
        <sz val="11"/>
        <color theme="1"/>
        <rFont val="Calibri"/>
        <family val="2"/>
        <scheme val="minor"/>
      </rPr>
      <t>Private</t>
    </r>
    <r>
      <rPr>
        <sz val="11"/>
        <color theme="1"/>
        <rFont val="Calibri"/>
        <family val="2"/>
        <scheme val="minor"/>
      </rPr>
      <t xml:space="preserve">
Should be provided
"The Town intends to enhance the connectivity, sustainability and aesthetics of streetscapes and landscaping throughout the Built Environment, and strengthen connectivity to the Greenlands System by ensuring proper attention to detail is provided in the design and implementation of streetscapes and landscaping. Accordingly, the Town shall:...c) Require all new development to provide amenity for the adjacent public realm to render these areas attractive, interesting, comfortable and functional for pedestrians by providing:… iii) weather protection and shade, such as canopies and or or awnings" (Official Plan, Section 2.5.2.1c)</t>
    </r>
  </si>
  <si>
    <t>Figure 7</t>
  </si>
  <si>
    <t>Figure 9</t>
  </si>
  <si>
    <t>Inadequate physical activity in adolescents</t>
  </si>
  <si>
    <t>Percentage of adults (age 18 and older) who reported use of active transportation in the previous week, by public health unit, Ontario, 2015–2017 combined</t>
  </si>
  <si>
    <t>Percentage of adults (age 18 and older) who reported use of active transportation on most days of the week (4 or more days), by public health unit, Ontario, 2015–2017 combined</t>
  </si>
  <si>
    <t>Percentage of adults (age 18 and older) who reported use of active transportation in the previous week, by sex and income quintile, Ontario, 2015–2017 combined</t>
  </si>
  <si>
    <t>Percentage of adolescents (ages 12 to 17) who reported use of active transportation in the previous week, by public health unit, Ontario, 2015–2017 combined</t>
  </si>
  <si>
    <t>Percentage of adolescents (ages 12 to 17) who reported use of active transportation in the previous week, by sex and income quintile, Ontario, 2015–2017 combined</t>
  </si>
  <si>
    <t>Annual average ambient fine particulate matter (PM2.5) concentrations (μg/m3), by monitoring station, Ontario, 2013 to 2017</t>
  </si>
  <si>
    <t>Amount of nickel used (in tonnes) and number of employees working at facilities using nickel, by industry, Ontario, 2013 to 2016</t>
  </si>
  <si>
    <t>Amount of formaldehyde used (in tonnes) and number of employees working at facilities using formaldehyede, by industry, Ontario, 2013 to 2016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</si>
</sst>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4" formatCode="_-&quot;$&quot;* #,##0.00_-;\-&quot;$&quot;* #,##0.00_-;_-&quot;$&quot;* &quot;-&quot;??_-;_-@_-"/>
    <numFmt numFmtId="164" formatCode="_(* #,##0.00_);_(* \(#,##0.00\);_(* &quot;-&quot;??_);_(@_)"/>
    <numFmt numFmtId="165" formatCode="0.0"/>
    <numFmt numFmtId="166" formatCode="&quot;$&quot;#,##0.00"/>
    <numFmt numFmtId="167" formatCode="_(* #,##0_);_(* \(#,##0\);_(* &quot;-&quot;??_);_(@_)"/>
    <numFmt numFmtId="168" formatCode="0.0%"/>
  </numFmts>
  <fonts count="25" x14ac:knownFonts="1">
    <font>
      <sz val="11"/>
      <color theme="1"/>
      <name val="Calibri"/>
      <family val="2"/>
      <scheme val="minor"/>
    </font>
    <font>
      <sz val="11"/>
      <color theme="1"/>
      <name val="Calibri"/>
      <family val="2"/>
      <scheme val="minor"/>
    </font>
    <font>
      <u/>
      <sz val="11"/>
      <color theme="10"/>
      <name val="Calibri"/>
      <family val="2"/>
      <scheme val="minor"/>
    </font>
    <font>
      <sz val="10"/>
      <name val="Arial"/>
      <family val="2"/>
    </font>
    <font>
      <sz val="11"/>
      <color theme="1"/>
      <name val="Arial"/>
      <family val="2"/>
    </font>
    <font>
      <sz val="10"/>
      <color theme="1"/>
      <name val="Calibri"/>
      <family val="2"/>
      <scheme val="minor"/>
    </font>
    <font>
      <sz val="11"/>
      <name val="Calibri"/>
      <family val="2"/>
      <scheme val="minor"/>
    </font>
    <font>
      <b/>
      <sz val="11"/>
      <color theme="1"/>
      <name val="Calibri"/>
      <family val="2"/>
      <scheme val="minor"/>
    </font>
    <font>
      <sz val="11"/>
      <color indexed="8"/>
      <name val="Calibri"/>
      <family val="2"/>
      <scheme val="minor"/>
    </font>
    <font>
      <sz val="11"/>
      <color rgb="FF000000"/>
      <name val="Calibri"/>
      <family val="2"/>
      <scheme val="minor"/>
    </font>
    <font>
      <sz val="11"/>
      <name val="Calibri"/>
      <family val="2"/>
    </font>
    <font>
      <sz val="11"/>
      <color rgb="FFFF0000"/>
      <name val="Calibri"/>
      <family val="2"/>
      <scheme val="minor"/>
    </font>
    <font>
      <sz val="11"/>
      <color theme="0"/>
      <name val="Calibri"/>
      <family val="2"/>
      <scheme val="minor"/>
    </font>
    <font>
      <u/>
      <sz val="11"/>
      <color theme="1"/>
      <name val="Calibri"/>
      <family val="2"/>
      <scheme val="minor"/>
    </font>
    <font>
      <sz val="12"/>
      <color theme="1"/>
      <name val="Calibri"/>
      <family val="2"/>
      <scheme val="minor"/>
    </font>
    <font>
      <sz val="12"/>
      <name val="Calibri"/>
      <family val="2"/>
      <scheme val="minor"/>
    </font>
    <font>
      <sz val="12"/>
      <color theme="4" tint="-0.499984740745262"/>
      <name val="Calibri"/>
      <family val="2"/>
      <scheme val="minor"/>
    </font>
    <font>
      <sz val="12"/>
      <color rgb="FFFF0000"/>
      <name val="Calibri"/>
      <family val="2"/>
      <scheme val="minor"/>
    </font>
    <font>
      <sz val="11"/>
      <color rgb="FF000000"/>
      <name val="Calibri"/>
      <family val="2"/>
    </font>
    <font>
      <sz val="11"/>
      <color theme="1"/>
      <name val="Calibri"/>
      <family val="2"/>
    </font>
    <font>
      <b/>
      <sz val="11"/>
      <color rgb="FF000000"/>
      <name val="Calibri"/>
      <family val="2"/>
      <scheme val="minor"/>
    </font>
    <font>
      <b/>
      <sz val="11"/>
      <name val="Calibri"/>
      <family val="2"/>
      <scheme val="minor"/>
    </font>
    <font>
      <sz val="10"/>
      <color rgb="FF000000"/>
      <name val="Calibri"/>
      <family val="2"/>
      <scheme val="minor"/>
    </font>
    <font>
      <b/>
      <sz val="10"/>
      <color theme="1"/>
      <name val="Calibri"/>
      <family val="2"/>
      <scheme val="minor"/>
    </font>
    <font>
      <b/>
      <i/>
      <sz val="11"/>
      <color theme="1"/>
      <name val="Calibri"/>
      <family val="2"/>
      <scheme val="minor"/>
    </font>
  </fonts>
  <fills count="4">
    <fill>
      <patternFill patternType="none"/>
    </fill>
    <fill>
      <patternFill patternType="gray125"/>
    </fill>
    <fill>
      <patternFill patternType="solid">
        <fgColor theme="0"/>
        <bgColor indexed="64"/>
      </patternFill>
    </fill>
    <fill>
      <patternFill patternType="solid">
        <fgColor theme="0" tint="-0.14999847407452621"/>
        <bgColor theme="0" tint="-0.14999847407452621"/>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style="thin">
        <color theme="1"/>
      </bottom>
      <diagonal/>
    </border>
    <border>
      <left style="thin">
        <color indexed="64"/>
      </left>
      <right/>
      <top style="thin">
        <color indexed="64"/>
      </top>
      <bottom style="thin">
        <color theme="1"/>
      </bottom>
      <diagonal/>
    </border>
    <border>
      <left style="thin">
        <color indexed="64"/>
      </left>
      <right/>
      <top style="thin">
        <color theme="1"/>
      </top>
      <bottom/>
      <diagonal/>
    </border>
    <border>
      <left style="thin">
        <color indexed="64"/>
      </left>
      <right style="thin">
        <color indexed="64"/>
      </right>
      <top style="thin">
        <color theme="1"/>
      </top>
      <bottom/>
      <diagonal/>
    </border>
  </borders>
  <cellStyleXfs count="7">
    <xf numFmtId="0" fontId="0" fillId="0" borderId="0"/>
    <xf numFmtId="9" fontId="1" fillId="0" borderId="0" applyFont="0" applyFill="0" applyBorder="0" applyAlignment="0" applyProtection="0"/>
    <xf numFmtId="0" fontId="2" fillId="0" borderId="0" applyNumberFormat="0" applyFill="0" applyBorder="0" applyAlignment="0" applyProtection="0"/>
    <xf numFmtId="0" fontId="3" fillId="0" borderId="0"/>
    <xf numFmtId="164" fontId="1" fillId="0" borderId="0" applyFont="0" applyFill="0" applyBorder="0" applyAlignment="0" applyProtection="0"/>
    <xf numFmtId="9" fontId="3" fillId="0" borderId="0" applyFont="0" applyFill="0" applyBorder="0" applyAlignment="0" applyProtection="0"/>
    <xf numFmtId="44" fontId="1" fillId="0" borderId="0" applyFont="0" applyFill="0" applyBorder="0" applyAlignment="0" applyProtection="0"/>
  </cellStyleXfs>
  <cellXfs count="325">
    <xf numFmtId="0" fontId="0" fillId="0" borderId="0" xfId="0"/>
    <xf numFmtId="0" fontId="0" fillId="0" borderId="0" xfId="0" applyFill="1"/>
    <xf numFmtId="0" fontId="5" fillId="2" borderId="0" xfId="0" applyFont="1" applyFill="1" applyAlignment="1">
      <alignment vertical="top"/>
    </xf>
    <xf numFmtId="0" fontId="4" fillId="0" borderId="0" xfId="0" applyFont="1"/>
    <xf numFmtId="0" fontId="0" fillId="0" borderId="0" xfId="0" applyFont="1"/>
    <xf numFmtId="0" fontId="5" fillId="0" borderId="0" xfId="0" applyFont="1" applyFill="1" applyAlignment="1">
      <alignment vertical="top"/>
    </xf>
    <xf numFmtId="0" fontId="0" fillId="0" borderId="0" xfId="0" applyFont="1" applyFill="1" applyBorder="1"/>
    <xf numFmtId="0" fontId="0" fillId="0" borderId="0" xfId="0" applyFont="1" applyFill="1" applyBorder="1" applyAlignment="1">
      <alignment horizontal="left" vertical="top" wrapText="1"/>
    </xf>
    <xf numFmtId="0" fontId="0" fillId="0" borderId="0" xfId="0" applyFill="1" applyAlignment="1">
      <alignment horizontal="left" vertical="top"/>
    </xf>
    <xf numFmtId="0" fontId="6" fillId="0" borderId="0" xfId="0" applyFont="1" applyFill="1" applyAlignment="1">
      <alignment vertical="center"/>
    </xf>
    <xf numFmtId="0" fontId="0" fillId="0" borderId="0" xfId="0" applyFont="1" applyFill="1" applyAlignment="1">
      <alignment vertical="center"/>
    </xf>
    <xf numFmtId="0" fontId="8" fillId="0" borderId="0" xfId="0" applyFont="1" applyFill="1" applyAlignment="1">
      <alignment horizontal="left" vertical="top"/>
    </xf>
    <xf numFmtId="49" fontId="0" fillId="0" borderId="0" xfId="0" applyNumberFormat="1" applyFont="1" applyFill="1" applyAlignment="1">
      <alignment vertical="top"/>
    </xf>
    <xf numFmtId="0" fontId="0" fillId="0" borderId="0" xfId="0" applyFont="1" applyFill="1"/>
    <xf numFmtId="0" fontId="0" fillId="0" borderId="0" xfId="0" applyFont="1" applyFill="1" applyAlignment="1">
      <alignment horizontal="left" vertical="top"/>
    </xf>
    <xf numFmtId="0" fontId="0" fillId="0" borderId="0" xfId="0" applyFont="1" applyFill="1" applyAlignment="1">
      <alignment vertical="top"/>
    </xf>
    <xf numFmtId="0" fontId="10" fillId="0" borderId="0" xfId="0" applyFont="1" applyFill="1"/>
    <xf numFmtId="49" fontId="0" fillId="0" borderId="0" xfId="0" applyNumberFormat="1" applyFont="1" applyFill="1" applyBorder="1" applyAlignment="1">
      <alignment vertical="center"/>
    </xf>
    <xf numFmtId="0" fontId="2" fillId="0" borderId="0" xfId="2" applyFont="1" applyFill="1"/>
    <xf numFmtId="0" fontId="2" fillId="0" borderId="0" xfId="2" applyFont="1" applyFill="1" applyAlignment="1">
      <alignment horizontal="left" vertical="top"/>
    </xf>
    <xf numFmtId="49" fontId="0" fillId="0" borderId="0" xfId="0" applyNumberFormat="1" applyFont="1" applyFill="1" applyBorder="1" applyAlignment="1"/>
    <xf numFmtId="0" fontId="11" fillId="0" borderId="0" xfId="0" applyFont="1" applyFill="1" applyBorder="1" applyAlignment="1"/>
    <xf numFmtId="0" fontId="0" fillId="0" borderId="0" xfId="0" applyFont="1" applyFill="1" applyBorder="1" applyAlignment="1"/>
    <xf numFmtId="0" fontId="0" fillId="0" borderId="0" xfId="0" applyFont="1" applyFill="1" applyBorder="1" applyAlignment="1">
      <alignment horizontal="left"/>
    </xf>
    <xf numFmtId="49" fontId="0" fillId="0" borderId="0" xfId="0" applyNumberFormat="1" applyFont="1" applyFill="1" applyBorder="1" applyAlignment="1">
      <alignment horizontal="left"/>
    </xf>
    <xf numFmtId="0" fontId="0" fillId="0" borderId="0" xfId="0" applyFont="1" applyFill="1" applyBorder="1" applyAlignment="1">
      <alignment wrapText="1"/>
    </xf>
    <xf numFmtId="0" fontId="9" fillId="0" borderId="0" xfId="0" applyFont="1" applyFill="1" applyAlignment="1">
      <alignment vertical="top" wrapText="1"/>
    </xf>
    <xf numFmtId="49" fontId="9" fillId="0" borderId="0" xfId="0" applyNumberFormat="1" applyFont="1" applyFill="1" applyAlignment="1">
      <alignment vertical="top"/>
    </xf>
    <xf numFmtId="49" fontId="9" fillId="0" borderId="0" xfId="0" applyNumberFormat="1" applyFont="1" applyFill="1" applyAlignment="1">
      <alignment horizontal="left" vertical="top"/>
    </xf>
    <xf numFmtId="49" fontId="9" fillId="0" borderId="0" xfId="0" applyNumberFormat="1" applyFont="1" applyFill="1" applyAlignment="1">
      <alignment vertical="top" wrapText="1"/>
    </xf>
    <xf numFmtId="0" fontId="9" fillId="0" borderId="0" xfId="0" applyFont="1" applyFill="1" applyAlignment="1">
      <alignment horizontal="left" vertical="top" wrapText="1"/>
    </xf>
    <xf numFmtId="49" fontId="0" fillId="0" borderId="0" xfId="0" applyNumberFormat="1" applyFont="1" applyFill="1"/>
    <xf numFmtId="0" fontId="0" fillId="0" borderId="0" xfId="0" applyFont="1" applyFill="1" applyBorder="1" applyAlignment="1">
      <alignment vertical="center"/>
    </xf>
    <xf numFmtId="165" fontId="0" fillId="0" borderId="0" xfId="0" applyNumberFormat="1" applyFont="1" applyFill="1" applyBorder="1" applyAlignment="1">
      <alignment horizontal="left" vertical="top"/>
    </xf>
    <xf numFmtId="0" fontId="0" fillId="0" borderId="0" xfId="0" applyFont="1" applyFill="1" applyAlignment="1">
      <alignment horizontal="left" vertical="top" wrapText="1"/>
    </xf>
    <xf numFmtId="49" fontId="2" fillId="0" borderId="0" xfId="2" applyNumberFormat="1" applyFont="1" applyFill="1" applyBorder="1" applyAlignment="1">
      <alignment horizontal="left" vertical="top" wrapText="1"/>
    </xf>
    <xf numFmtId="0" fontId="0" fillId="0" borderId="0" xfId="0" applyFont="1" applyFill="1" applyBorder="1" applyAlignment="1">
      <alignment vertical="top" wrapText="1"/>
    </xf>
    <xf numFmtId="0" fontId="0" fillId="0" borderId="0" xfId="0" applyAlignment="1">
      <alignment horizontal="left" vertical="top"/>
    </xf>
    <xf numFmtId="0" fontId="0" fillId="0" borderId="0" xfId="0" applyFont="1" applyFill="1" applyAlignment="1">
      <alignment horizontal="left" vertical="top" indent="1"/>
    </xf>
    <xf numFmtId="0" fontId="13" fillId="0" borderId="0" xfId="2" applyFont="1" applyFill="1"/>
    <xf numFmtId="0" fontId="0" fillId="0" borderId="0" xfId="0" applyFill="1" applyAlignment="1">
      <alignment horizontal="center" vertical="center"/>
    </xf>
    <xf numFmtId="0" fontId="0" fillId="0" borderId="0" xfId="0" applyFont="1" applyAlignment="1">
      <alignment horizontal="left" vertical="top" wrapText="1"/>
    </xf>
    <xf numFmtId="165" fontId="0" fillId="0" borderId="0" xfId="0" applyNumberFormat="1" applyFont="1"/>
    <xf numFmtId="0" fontId="12" fillId="0" borderId="0" xfId="0" applyFont="1" applyFill="1" applyBorder="1" applyAlignment="1">
      <alignment horizontal="left" vertical="top"/>
    </xf>
    <xf numFmtId="0" fontId="0" fillId="0" borderId="0" xfId="0" applyFont="1" applyAlignment="1">
      <alignment vertical="top"/>
    </xf>
    <xf numFmtId="0" fontId="0" fillId="0" borderId="0" xfId="0" applyFont="1" applyFill="1" applyBorder="1" applyAlignment="1">
      <alignment vertical="top"/>
    </xf>
    <xf numFmtId="0" fontId="0" fillId="0" borderId="0" xfId="0" applyFont="1" applyFill="1" applyBorder="1" applyAlignment="1">
      <alignment horizontal="left" indent="1"/>
    </xf>
    <xf numFmtId="0" fontId="0" fillId="0" borderId="0" xfId="0" applyFont="1" applyFill="1" applyBorder="1" applyAlignment="1">
      <alignment horizontal="center"/>
    </xf>
    <xf numFmtId="0" fontId="6" fillId="0" borderId="0" xfId="0" applyFont="1" applyFill="1" applyAlignment="1">
      <alignment vertical="top"/>
    </xf>
    <xf numFmtId="0" fontId="0" fillId="0" borderId="0" xfId="0" applyFont="1" applyFill="1" applyAlignment="1">
      <alignment horizontal="center"/>
    </xf>
    <xf numFmtId="0" fontId="15" fillId="0" borderId="0" xfId="0" applyFont="1" applyFill="1" applyAlignment="1">
      <alignment horizontal="left" vertical="top"/>
    </xf>
    <xf numFmtId="0" fontId="14" fillId="0" borderId="0" xfId="0" applyFont="1" applyFill="1" applyAlignment="1">
      <alignment horizontal="center" vertical="center"/>
    </xf>
    <xf numFmtId="0" fontId="15" fillId="0" borderId="0" xfId="0" applyFont="1" applyFill="1" applyAlignment="1">
      <alignment vertical="center"/>
    </xf>
    <xf numFmtId="0" fontId="14" fillId="0" borderId="0" xfId="0" applyFont="1" applyFill="1"/>
    <xf numFmtId="0" fontId="14" fillId="0" borderId="0" xfId="0" applyFont="1" applyFill="1" applyBorder="1" applyAlignment="1">
      <alignment horizontal="left" vertical="top"/>
    </xf>
    <xf numFmtId="0" fontId="16" fillId="0" borderId="0" xfId="0" applyFont="1" applyFill="1" applyBorder="1" applyAlignment="1">
      <alignment vertical="top" wrapText="1"/>
    </xf>
    <xf numFmtId="0" fontId="17" fillId="0" borderId="0" xfId="0" applyFont="1" applyFill="1" applyAlignment="1">
      <alignment horizontal="left" vertical="top"/>
    </xf>
    <xf numFmtId="0" fontId="0" fillId="0" borderId="0" xfId="0" applyFont="1" applyFill="1" applyBorder="1" applyAlignment="1">
      <alignment horizontal="left" vertical="top"/>
    </xf>
    <xf numFmtId="0" fontId="18" fillId="0" borderId="0" xfId="0" applyFont="1" applyAlignment="1">
      <alignment vertical="center"/>
    </xf>
    <xf numFmtId="0" fontId="4" fillId="0" borderId="0" xfId="0" applyFont="1" applyAlignment="1">
      <alignment vertical="center"/>
    </xf>
    <xf numFmtId="49" fontId="6" fillId="0" borderId="0" xfId="0" applyNumberFormat="1" applyFont="1" applyFill="1" applyAlignment="1">
      <alignment vertical="top"/>
    </xf>
    <xf numFmtId="0" fontId="0" fillId="0" borderId="0" xfId="0" applyFont="1" applyFill="1" applyAlignment="1">
      <alignment wrapText="1"/>
    </xf>
    <xf numFmtId="49" fontId="0" fillId="0" borderId="0" xfId="0" applyNumberFormat="1" applyFont="1" applyFill="1" applyAlignment="1">
      <alignment horizontal="left" vertical="top"/>
    </xf>
    <xf numFmtId="49" fontId="0" fillId="0" borderId="0" xfId="0" applyNumberFormat="1" applyFont="1" applyFill="1" applyBorder="1" applyAlignment="1">
      <alignment horizontal="left" vertical="center"/>
    </xf>
    <xf numFmtId="0" fontId="0" fillId="0" borderId="0" xfId="0" applyFont="1" applyFill="1" applyAlignment="1"/>
    <xf numFmtId="0" fontId="7" fillId="0" borderId="0" xfId="0" applyFont="1" applyFill="1" applyBorder="1" applyAlignment="1">
      <alignment horizontal="left" vertical="top"/>
    </xf>
    <xf numFmtId="165" fontId="0" fillId="0" borderId="0" xfId="0" applyNumberFormat="1" applyFont="1" applyFill="1" applyBorder="1" applyAlignment="1">
      <alignment horizontal="right" indent="1"/>
    </xf>
    <xf numFmtId="0" fontId="0" fillId="0" borderId="0" xfId="0" applyFont="1" applyFill="1" applyAlignment="1">
      <alignment horizontal="left" indent="1"/>
    </xf>
    <xf numFmtId="0" fontId="9" fillId="0" borderId="0" xfId="0" applyFont="1"/>
    <xf numFmtId="0" fontId="20" fillId="0" borderId="0" xfId="0" applyFont="1"/>
    <xf numFmtId="0" fontId="9" fillId="0" borderId="0" xfId="0" applyFont="1" applyFill="1" applyAlignment="1">
      <alignment vertical="center"/>
    </xf>
    <xf numFmtId="0" fontId="0" fillId="0" borderId="0" xfId="0" applyFont="1" applyAlignment="1">
      <alignment horizontal="left" vertical="top"/>
    </xf>
    <xf numFmtId="0" fontId="0" fillId="0" borderId="0" xfId="0" applyAlignment="1">
      <alignment vertical="top"/>
    </xf>
    <xf numFmtId="0" fontId="7" fillId="0" borderId="0" xfId="0" applyFont="1" applyBorder="1" applyAlignment="1">
      <alignment horizontal="left" vertical="top" wrapText="1"/>
    </xf>
    <xf numFmtId="167" fontId="0" fillId="0" borderId="0" xfId="4" applyNumberFormat="1" applyFont="1" applyBorder="1" applyAlignment="1">
      <alignment horizontal="right" vertical="top" wrapText="1"/>
    </xf>
    <xf numFmtId="0" fontId="0" fillId="0" borderId="0" xfId="0" applyAlignment="1"/>
    <xf numFmtId="0" fontId="21" fillId="0" borderId="0" xfId="0" applyFont="1" applyFill="1" applyAlignment="1">
      <alignment horizontal="left" vertical="top"/>
    </xf>
    <xf numFmtId="166" fontId="0" fillId="0" borderId="0" xfId="0" applyNumberFormat="1" applyAlignment="1">
      <alignment horizontal="right"/>
    </xf>
    <xf numFmtId="49" fontId="18" fillId="0" borderId="0" xfId="0" applyNumberFormat="1" applyFont="1" applyAlignment="1">
      <alignment vertical="center"/>
    </xf>
    <xf numFmtId="0" fontId="0" fillId="0" borderId="0" xfId="0" applyAlignment="1">
      <alignment wrapText="1"/>
    </xf>
    <xf numFmtId="0" fontId="0" fillId="0" borderId="0" xfId="0" applyFont="1" applyBorder="1" applyAlignment="1">
      <alignment horizontal="left" vertical="top" wrapText="1"/>
    </xf>
    <xf numFmtId="165" fontId="0" fillId="0" borderId="0" xfId="0" applyNumberFormat="1" applyFont="1" applyFill="1"/>
    <xf numFmtId="0" fontId="21" fillId="0" borderId="0" xfId="0" applyFont="1" applyFill="1" applyAlignment="1">
      <alignment vertical="center"/>
    </xf>
    <xf numFmtId="0" fontId="7" fillId="0" borderId="0" xfId="0" applyFont="1" applyFill="1" applyAlignment="1">
      <alignment vertical="center"/>
    </xf>
    <xf numFmtId="0" fontId="7" fillId="0" borderId="0" xfId="0" applyFont="1"/>
    <xf numFmtId="0" fontId="21" fillId="0" borderId="0" xfId="0" applyFont="1" applyFill="1" applyBorder="1" applyAlignment="1"/>
    <xf numFmtId="0" fontId="7" fillId="0" borderId="0" xfId="0" applyFont="1" applyFill="1" applyBorder="1" applyAlignment="1">
      <alignment horizontal="left"/>
    </xf>
    <xf numFmtId="0" fontId="7" fillId="0" borderId="0" xfId="0" applyFont="1" applyFill="1"/>
    <xf numFmtId="0" fontId="7" fillId="0" borderId="0" xfId="0" applyFont="1" applyFill="1" applyAlignment="1">
      <alignment vertical="center" wrapText="1"/>
    </xf>
    <xf numFmtId="0" fontId="7" fillId="0" borderId="0" xfId="0" applyFont="1" applyFill="1" applyBorder="1" applyAlignment="1">
      <alignment vertical="center"/>
    </xf>
    <xf numFmtId="0" fontId="7" fillId="2" borderId="0" xfId="0" applyFont="1" applyFill="1" applyBorder="1" applyAlignment="1">
      <alignment vertical="center"/>
    </xf>
    <xf numFmtId="0" fontId="23" fillId="0" borderId="0" xfId="0" applyFont="1" applyFill="1" applyAlignment="1">
      <alignment vertical="top"/>
    </xf>
    <xf numFmtId="0" fontId="7" fillId="0" borderId="0" xfId="0" applyFont="1" applyFill="1" applyAlignment="1">
      <alignment vertical="top"/>
    </xf>
    <xf numFmtId="165" fontId="0" fillId="3" borderId="1" xfId="0" applyNumberFormat="1" applyFont="1" applyFill="1" applyBorder="1" applyAlignment="1">
      <alignment vertical="top"/>
    </xf>
    <xf numFmtId="165" fontId="0" fillId="0" borderId="1" xfId="0" applyNumberFormat="1" applyFont="1" applyBorder="1" applyAlignment="1">
      <alignment vertical="top"/>
    </xf>
    <xf numFmtId="0" fontId="7" fillId="0" borderId="1" xfId="0" applyFont="1" applyBorder="1" applyAlignment="1">
      <alignment vertical="top"/>
    </xf>
    <xf numFmtId="0" fontId="0" fillId="3" borderId="1" xfId="0" applyFont="1" applyFill="1" applyBorder="1" applyAlignment="1">
      <alignment vertical="top"/>
    </xf>
    <xf numFmtId="0" fontId="0" fillId="0" borderId="1" xfId="0" applyFont="1" applyBorder="1" applyAlignment="1">
      <alignment vertical="top"/>
    </xf>
    <xf numFmtId="0" fontId="0" fillId="0" borderId="1" xfId="0" applyFont="1" applyBorder="1" applyAlignment="1">
      <alignment vertical="top" wrapText="1"/>
    </xf>
    <xf numFmtId="0" fontId="0" fillId="0" borderId="1" xfId="0" applyFont="1" applyBorder="1" applyAlignment="1">
      <alignment horizontal="left"/>
    </xf>
    <xf numFmtId="0" fontId="0" fillId="0" borderId="0" xfId="0" applyAlignment="1">
      <alignment horizontal="left"/>
    </xf>
    <xf numFmtId="0" fontId="0" fillId="0" borderId="0" xfId="0" applyFont="1" applyAlignment="1">
      <alignment horizontal="left"/>
    </xf>
    <xf numFmtId="0" fontId="0" fillId="0" borderId="0" xfId="0" applyFont="1" applyFill="1" applyAlignment="1">
      <alignment horizontal="left"/>
    </xf>
    <xf numFmtId="0" fontId="0" fillId="0" borderId="0" xfId="0" applyFont="1" applyFill="1" applyAlignment="1">
      <alignment vertical="top" wrapText="1"/>
    </xf>
    <xf numFmtId="0" fontId="0" fillId="0" borderId="0" xfId="0" applyFont="1" applyFill="1" applyAlignment="1">
      <alignment horizontal="left" vertical="center"/>
    </xf>
    <xf numFmtId="0" fontId="0" fillId="0" borderId="0" xfId="0" applyFont="1" applyFill="1" applyBorder="1" applyAlignment="1">
      <alignment horizontal="left" vertical="center"/>
    </xf>
    <xf numFmtId="168" fontId="0" fillId="0" borderId="0" xfId="0" applyNumberFormat="1" applyFont="1"/>
    <xf numFmtId="2" fontId="0" fillId="0" borderId="0" xfId="0" applyNumberFormat="1" applyFont="1"/>
    <xf numFmtId="0" fontId="0" fillId="0" borderId="0" xfId="0" applyFont="1" applyAlignment="1">
      <alignment wrapText="1"/>
    </xf>
    <xf numFmtId="49" fontId="0" fillId="0" borderId="0" xfId="0" quotePrefix="1" applyNumberFormat="1" applyFont="1" applyFill="1" applyBorder="1" applyAlignment="1" applyProtection="1">
      <alignment vertical="top"/>
    </xf>
    <xf numFmtId="165" fontId="0" fillId="3" borderId="1" xfId="0" applyNumberFormat="1" applyFont="1" applyFill="1" applyBorder="1" applyAlignment="1">
      <alignment horizontal="right"/>
    </xf>
    <xf numFmtId="0" fontId="0" fillId="3" borderId="1" xfId="0" applyFont="1" applyFill="1" applyBorder="1" applyAlignment="1">
      <alignment horizontal="left"/>
    </xf>
    <xf numFmtId="165" fontId="0" fillId="0" borderId="3" xfId="0" applyNumberFormat="1" applyFont="1" applyBorder="1" applyAlignment="1">
      <alignment horizontal="right" vertical="center"/>
    </xf>
    <xf numFmtId="165" fontId="0" fillId="3" borderId="2" xfId="0" applyNumberFormat="1" applyFont="1" applyFill="1" applyBorder="1" applyAlignment="1">
      <alignment horizontal="right"/>
    </xf>
    <xf numFmtId="165" fontId="0" fillId="3" borderId="4" xfId="0" applyNumberFormat="1" applyFont="1" applyFill="1" applyBorder="1" applyAlignment="1">
      <alignment horizontal="right" vertical="center"/>
    </xf>
    <xf numFmtId="0" fontId="7" fillId="0" borderId="4" xfId="0" applyFont="1" applyBorder="1" applyAlignment="1">
      <alignment vertical="top" wrapText="1"/>
    </xf>
    <xf numFmtId="0" fontId="7" fillId="0" borderId="4" xfId="0" applyFont="1" applyBorder="1" applyAlignment="1">
      <alignment vertical="top"/>
    </xf>
    <xf numFmtId="0" fontId="7" fillId="0" borderId="2" xfId="0" applyFont="1" applyBorder="1" applyAlignment="1">
      <alignment vertical="top" wrapText="1"/>
    </xf>
    <xf numFmtId="0" fontId="0" fillId="3" borderId="4" xfId="0" applyFont="1" applyFill="1" applyBorder="1"/>
    <xf numFmtId="165" fontId="0" fillId="3" borderId="4" xfId="0" applyNumberFormat="1" applyFont="1" applyFill="1" applyBorder="1" applyAlignment="1">
      <alignment horizontal="right"/>
    </xf>
    <xf numFmtId="0" fontId="0" fillId="3" borderId="2" xfId="0" applyFont="1" applyFill="1" applyBorder="1" applyAlignment="1">
      <alignment horizontal="left"/>
    </xf>
    <xf numFmtId="0" fontId="0" fillId="0" borderId="4" xfId="0" applyFont="1" applyBorder="1"/>
    <xf numFmtId="165" fontId="0" fillId="0" borderId="4" xfId="0" applyNumberFormat="1" applyFont="1" applyBorder="1" applyAlignment="1">
      <alignment horizontal="right"/>
    </xf>
    <xf numFmtId="165" fontId="0" fillId="0" borderId="4" xfId="0" applyNumberFormat="1" applyFont="1" applyBorder="1" applyAlignment="1">
      <alignment horizontal="right" vertical="center"/>
    </xf>
    <xf numFmtId="0" fontId="0" fillId="0" borderId="2" xfId="0" applyFont="1" applyBorder="1" applyAlignment="1">
      <alignment horizontal="left"/>
    </xf>
    <xf numFmtId="0" fontId="0" fillId="0" borderId="3" xfId="0" applyFont="1" applyBorder="1"/>
    <xf numFmtId="165" fontId="0" fillId="0" borderId="3" xfId="0" applyNumberFormat="1" applyFont="1" applyBorder="1" applyAlignment="1">
      <alignment horizontal="right"/>
    </xf>
    <xf numFmtId="2" fontId="0" fillId="0" borderId="0" xfId="0" applyNumberFormat="1" applyFont="1" applyFill="1" applyBorder="1" applyAlignment="1"/>
    <xf numFmtId="0" fontId="7" fillId="0" borderId="4" xfId="0" applyFont="1" applyBorder="1"/>
    <xf numFmtId="0" fontId="7" fillId="0" borderId="4" xfId="0" applyFont="1" applyBorder="1" applyAlignment="1">
      <alignment horizontal="left" vertical="center"/>
    </xf>
    <xf numFmtId="0" fontId="7" fillId="0" borderId="2" xfId="0" applyFont="1" applyBorder="1" applyAlignment="1">
      <alignment horizontal="left" vertical="center"/>
    </xf>
    <xf numFmtId="37" fontId="0" fillId="3" borderId="4" xfId="4" applyNumberFormat="1" applyFont="1" applyFill="1" applyBorder="1" applyAlignment="1">
      <alignment vertical="center" wrapText="1"/>
    </xf>
    <xf numFmtId="37" fontId="0" fillId="3" borderId="2" xfId="4" applyNumberFormat="1" applyFont="1" applyFill="1" applyBorder="1" applyAlignment="1">
      <alignment vertical="center" wrapText="1"/>
    </xf>
    <xf numFmtId="37" fontId="0" fillId="0" borderId="4" xfId="4" applyNumberFormat="1" applyFont="1" applyBorder="1" applyAlignment="1">
      <alignment vertical="center" wrapText="1"/>
    </xf>
    <xf numFmtId="37" fontId="0" fillId="0" borderId="2" xfId="4" applyNumberFormat="1" applyFont="1" applyBorder="1" applyAlignment="1">
      <alignment vertical="center" wrapText="1"/>
    </xf>
    <xf numFmtId="0" fontId="7" fillId="0" borderId="3" xfId="0" applyFont="1" applyBorder="1" applyAlignment="1">
      <alignment horizontal="left"/>
    </xf>
    <xf numFmtId="37" fontId="7" fillId="0" borderId="3" xfId="0" applyNumberFormat="1" applyFont="1" applyBorder="1" applyAlignment="1">
      <alignment vertical="center" wrapText="1"/>
    </xf>
    <xf numFmtId="37" fontId="7" fillId="0" borderId="1" xfId="0" applyNumberFormat="1" applyFont="1" applyBorder="1" applyAlignment="1">
      <alignment vertical="center" wrapText="1"/>
    </xf>
    <xf numFmtId="165" fontId="0" fillId="3" borderId="3" xfId="0" applyNumberFormat="1" applyFont="1" applyFill="1" applyBorder="1" applyAlignment="1">
      <alignment horizontal="right"/>
    </xf>
    <xf numFmtId="0" fontId="7" fillId="0" borderId="4" xfId="0" applyFont="1" applyBorder="1" applyAlignment="1">
      <alignment horizontal="left" vertical="top"/>
    </xf>
    <xf numFmtId="0" fontId="0" fillId="3" borderId="3" xfId="0" applyFont="1" applyFill="1" applyBorder="1"/>
    <xf numFmtId="0" fontId="0" fillId="3" borderId="4" xfId="0" applyFont="1" applyFill="1" applyBorder="1" applyAlignment="1">
      <alignment horizontal="left"/>
    </xf>
    <xf numFmtId="0" fontId="0" fillId="0" borderId="4" xfId="0" applyFont="1" applyBorder="1" applyAlignment="1">
      <alignment horizontal="left"/>
    </xf>
    <xf numFmtId="165" fontId="0" fillId="0" borderId="2" xfId="0" applyNumberFormat="1" applyFont="1" applyBorder="1" applyAlignment="1">
      <alignment horizontal="right"/>
    </xf>
    <xf numFmtId="165" fontId="0" fillId="3" borderId="4" xfId="0" applyNumberFormat="1" applyFont="1" applyFill="1" applyBorder="1"/>
    <xf numFmtId="0" fontId="0" fillId="3" borderId="3" xfId="0" applyFont="1" applyFill="1" applyBorder="1" applyAlignment="1">
      <alignment horizontal="left"/>
    </xf>
    <xf numFmtId="165" fontId="0" fillId="3" borderId="3" xfId="0" applyNumberFormat="1" applyFont="1" applyFill="1" applyBorder="1"/>
    <xf numFmtId="0" fontId="7" fillId="0" borderId="2" xfId="0" applyFont="1" applyBorder="1" applyAlignment="1">
      <alignment horizontal="left" vertical="top" wrapText="1"/>
    </xf>
    <xf numFmtId="0" fontId="0" fillId="3" borderId="3" xfId="0" applyFont="1" applyFill="1" applyBorder="1" applyAlignment="1">
      <alignment horizontal="left" vertical="top" wrapText="1"/>
    </xf>
    <xf numFmtId="0" fontId="0" fillId="0" borderId="3" xfId="0" applyFont="1" applyBorder="1" applyAlignment="1">
      <alignment horizontal="left" vertical="center" wrapText="1"/>
    </xf>
    <xf numFmtId="0" fontId="0" fillId="0" borderId="3" xfId="0" applyFont="1" applyBorder="1" applyAlignment="1">
      <alignment horizontal="left" vertical="top" wrapText="1"/>
    </xf>
    <xf numFmtId="0" fontId="0" fillId="3" borderId="4" xfId="0" applyFont="1" applyFill="1" applyBorder="1" applyAlignment="1">
      <alignment horizontal="center" vertical="center" wrapText="1"/>
    </xf>
    <xf numFmtId="0" fontId="2" fillId="3" borderId="4" xfId="2" applyFont="1" applyFill="1" applyBorder="1" applyAlignment="1">
      <alignment horizontal="center" vertical="center"/>
    </xf>
    <xf numFmtId="0" fontId="0" fillId="3" borderId="4" xfId="0" applyFont="1" applyFill="1" applyBorder="1" applyAlignment="1">
      <alignment horizontal="center" vertical="center"/>
    </xf>
    <xf numFmtId="0" fontId="0" fillId="3" borderId="4" xfId="0" applyFont="1" applyFill="1" applyBorder="1" applyAlignment="1">
      <alignment horizontal="left" vertical="center" wrapText="1"/>
    </xf>
    <xf numFmtId="0" fontId="0" fillId="3" borderId="2" xfId="0" applyFont="1" applyFill="1" applyBorder="1" applyAlignment="1">
      <alignment horizontal="left" vertical="top" wrapText="1"/>
    </xf>
    <xf numFmtId="0" fontId="0" fillId="0" borderId="4" xfId="0" applyFont="1" applyBorder="1" applyAlignment="1">
      <alignment horizontal="center" vertical="center" wrapText="1"/>
    </xf>
    <xf numFmtId="0" fontId="2" fillId="0" borderId="4" xfId="2" applyFont="1" applyBorder="1" applyAlignment="1">
      <alignment horizontal="center" vertical="center"/>
    </xf>
    <xf numFmtId="0" fontId="0" fillId="0" borderId="4" xfId="0" applyFont="1" applyBorder="1" applyAlignment="1">
      <alignment horizontal="center" vertical="center"/>
    </xf>
    <xf numFmtId="0" fontId="0" fillId="0" borderId="4" xfId="0" applyFont="1" applyBorder="1" applyAlignment="1">
      <alignment horizontal="left" vertical="center" wrapText="1"/>
    </xf>
    <xf numFmtId="0" fontId="0" fillId="0" borderId="2" xfId="0" applyFont="1" applyBorder="1" applyAlignment="1">
      <alignment horizontal="left" vertical="top" wrapText="1"/>
    </xf>
    <xf numFmtId="0" fontId="0" fillId="3" borderId="2" xfId="0" applyNumberFormat="1" applyFont="1" applyFill="1" applyBorder="1" applyAlignment="1">
      <alignment horizontal="left" vertical="top" wrapText="1"/>
    </xf>
    <xf numFmtId="0" fontId="0" fillId="0" borderId="2" xfId="0" applyNumberFormat="1" applyFont="1" applyBorder="1" applyAlignment="1">
      <alignment horizontal="left" vertical="top" wrapText="1"/>
    </xf>
    <xf numFmtId="0" fontId="0" fillId="0" borderId="3" xfId="0" applyFont="1" applyBorder="1" applyAlignment="1">
      <alignment horizontal="center" vertical="center" wrapText="1"/>
    </xf>
    <xf numFmtId="0" fontId="2" fillId="0" borderId="3" xfId="2" applyFont="1" applyBorder="1" applyAlignment="1">
      <alignment horizontal="center" vertical="center"/>
    </xf>
    <xf numFmtId="0" fontId="0" fillId="0" borderId="3" xfId="0" applyFont="1" applyBorder="1" applyAlignment="1">
      <alignment horizontal="center" vertical="center"/>
    </xf>
    <xf numFmtId="0" fontId="0" fillId="0" borderId="1" xfId="0" applyNumberFormat="1" applyFont="1" applyBorder="1" applyAlignment="1">
      <alignment horizontal="left" vertical="top" wrapText="1"/>
    </xf>
    <xf numFmtId="165" fontId="0" fillId="3" borderId="1" xfId="0" applyNumberFormat="1" applyFont="1" applyFill="1" applyBorder="1"/>
    <xf numFmtId="0" fontId="7" fillId="0" borderId="4" xfId="0" applyFont="1" applyBorder="1" applyAlignment="1">
      <alignment horizontal="left" vertical="top" wrapText="1"/>
    </xf>
    <xf numFmtId="2" fontId="0" fillId="3" borderId="4" xfId="0" applyNumberFormat="1" applyFont="1" applyFill="1" applyBorder="1"/>
    <xf numFmtId="165" fontId="0" fillId="3" borderId="2" xfId="0" applyNumberFormat="1" applyFont="1" applyFill="1" applyBorder="1"/>
    <xf numFmtId="2" fontId="0" fillId="0" borderId="4" xfId="0" applyNumberFormat="1" applyFont="1" applyBorder="1"/>
    <xf numFmtId="165" fontId="0" fillId="0" borderId="2" xfId="0" applyNumberFormat="1" applyFont="1" applyBorder="1"/>
    <xf numFmtId="2" fontId="0" fillId="0" borderId="4" xfId="6" applyNumberFormat="1" applyFont="1" applyBorder="1"/>
    <xf numFmtId="2" fontId="0" fillId="3" borderId="3" xfId="0" applyNumberFormat="1" applyFont="1" applyFill="1" applyBorder="1"/>
    <xf numFmtId="165" fontId="0" fillId="3" borderId="1" xfId="0" applyNumberFormat="1" applyFont="1" applyFill="1" applyBorder="1" applyAlignment="1"/>
    <xf numFmtId="165" fontId="0" fillId="0" borderId="1" xfId="0" applyNumberFormat="1" applyFont="1" applyBorder="1" applyAlignment="1">
      <alignment horizontal="right"/>
    </xf>
    <xf numFmtId="0" fontId="7" fillId="0" borderId="4" xfId="3" applyNumberFormat="1" applyFont="1" applyBorder="1" applyAlignment="1">
      <alignment horizontal="left" vertical="top" wrapText="1"/>
    </xf>
    <xf numFmtId="0" fontId="0" fillId="3" borderId="4" xfId="0" applyFont="1" applyFill="1" applyBorder="1" applyAlignment="1"/>
    <xf numFmtId="165" fontId="0" fillId="3" borderId="4" xfId="0" applyNumberFormat="1" applyFont="1" applyFill="1" applyBorder="1" applyAlignment="1"/>
    <xf numFmtId="0" fontId="0" fillId="0" borderId="4" xfId="0" applyFont="1" applyBorder="1" applyAlignment="1"/>
    <xf numFmtId="165" fontId="0" fillId="0" borderId="4" xfId="0" applyNumberFormat="1" applyFont="1" applyBorder="1" applyAlignment="1"/>
    <xf numFmtId="0" fontId="0" fillId="3" borderId="4" xfId="0" applyFont="1" applyFill="1" applyBorder="1" applyAlignment="1">
      <alignment horizontal="right"/>
    </xf>
    <xf numFmtId="0" fontId="0" fillId="0" borderId="4" xfId="0" applyFont="1" applyBorder="1" applyAlignment="1">
      <alignment horizontal="right"/>
    </xf>
    <xf numFmtId="0" fontId="0" fillId="0" borderId="3" xfId="0" applyFont="1" applyBorder="1" applyAlignment="1"/>
    <xf numFmtId="0" fontId="0" fillId="0" borderId="3" xfId="0" applyFont="1" applyBorder="1" applyAlignment="1">
      <alignment horizontal="right"/>
    </xf>
    <xf numFmtId="0" fontId="0" fillId="0" borderId="3" xfId="0" applyFont="1" applyBorder="1" applyAlignment="1">
      <alignment horizontal="left"/>
    </xf>
    <xf numFmtId="165" fontId="0" fillId="0" borderId="3" xfId="0" applyNumberFormat="1" applyFont="1" applyBorder="1" applyAlignment="1"/>
    <xf numFmtId="165" fontId="0" fillId="3" borderId="1" xfId="0" applyNumberFormat="1" applyFont="1" applyFill="1" applyBorder="1" applyAlignment="1">
      <alignment horizontal="left"/>
    </xf>
    <xf numFmtId="165" fontId="0" fillId="0" borderId="1" xfId="0" applyNumberFormat="1" applyFont="1" applyBorder="1" applyAlignment="1">
      <alignment horizontal="left"/>
    </xf>
    <xf numFmtId="165" fontId="0" fillId="3" borderId="4" xfId="0" applyNumberFormat="1" applyFont="1" applyFill="1" applyBorder="1" applyAlignment="1">
      <alignment horizontal="left"/>
    </xf>
    <xf numFmtId="165" fontId="0" fillId="3" borderId="2" xfId="0" applyNumberFormat="1" applyFont="1" applyFill="1" applyBorder="1" applyAlignment="1">
      <alignment horizontal="left"/>
    </xf>
    <xf numFmtId="165" fontId="0" fillId="0" borderId="4" xfId="0" applyNumberFormat="1" applyFont="1" applyBorder="1" applyAlignment="1">
      <alignment horizontal="left"/>
    </xf>
    <xf numFmtId="165" fontId="0" fillId="0" borderId="2" xfId="0" applyNumberFormat="1" applyFont="1" applyBorder="1" applyAlignment="1">
      <alignment horizontal="left"/>
    </xf>
    <xf numFmtId="165" fontId="0" fillId="0" borderId="3" xfId="0" applyNumberFormat="1" applyFont="1" applyBorder="1" applyAlignment="1">
      <alignment horizontal="left"/>
    </xf>
    <xf numFmtId="0" fontId="0" fillId="0" borderId="3" xfId="0" applyFont="1" applyBorder="1" applyAlignment="1">
      <alignment vertical="top" wrapText="1"/>
    </xf>
    <xf numFmtId="49" fontId="7" fillId="0" borderId="4" xfId="0" applyNumberFormat="1" applyFont="1" applyBorder="1" applyAlignment="1">
      <alignment horizontal="left" vertical="top" wrapText="1"/>
    </xf>
    <xf numFmtId="0" fontId="0" fillId="3" borderId="4" xfId="0" applyFont="1" applyFill="1" applyBorder="1" applyAlignment="1">
      <alignment vertical="top" wrapText="1"/>
    </xf>
    <xf numFmtId="0" fontId="0" fillId="3" borderId="4" xfId="0" applyFont="1" applyFill="1" applyBorder="1" applyAlignment="1">
      <alignment horizontal="left" vertical="top" wrapText="1"/>
    </xf>
    <xf numFmtId="0" fontId="0" fillId="3" borderId="2" xfId="0" applyFont="1" applyFill="1" applyBorder="1" applyAlignment="1">
      <alignment vertical="top" wrapText="1"/>
    </xf>
    <xf numFmtId="0" fontId="0" fillId="0" borderId="4" xfId="0" applyFont="1" applyBorder="1" applyAlignment="1">
      <alignment vertical="top" wrapText="1"/>
    </xf>
    <xf numFmtId="0" fontId="0" fillId="0" borderId="4" xfId="0" applyFont="1" applyBorder="1" applyAlignment="1">
      <alignment horizontal="left" vertical="top" wrapText="1"/>
    </xf>
    <xf numFmtId="0" fontId="0" fillId="0" borderId="2" xfId="0" applyFont="1" applyBorder="1" applyAlignment="1">
      <alignment vertical="top" wrapText="1"/>
    </xf>
    <xf numFmtId="0" fontId="0" fillId="3" borderId="5" xfId="0" applyFont="1" applyFill="1" applyBorder="1" applyAlignment="1">
      <alignment vertical="center"/>
    </xf>
    <xf numFmtId="0" fontId="0" fillId="3" borderId="4" xfId="0" applyFont="1" applyFill="1" applyBorder="1" applyAlignment="1">
      <alignment horizontal="left" vertical="top"/>
    </xf>
    <xf numFmtId="0" fontId="0" fillId="0" borderId="4" xfId="0" applyFont="1" applyBorder="1" applyAlignment="1">
      <alignment horizontal="left" vertical="top"/>
    </xf>
    <xf numFmtId="0" fontId="0" fillId="3" borderId="4" xfId="3" applyNumberFormat="1" applyFont="1" applyFill="1" applyBorder="1" applyAlignment="1">
      <alignment horizontal="left" vertical="top"/>
    </xf>
    <xf numFmtId="0" fontId="0" fillId="0" borderId="4" xfId="3" applyNumberFormat="1" applyFont="1" applyBorder="1" applyAlignment="1">
      <alignment horizontal="left" vertical="top"/>
    </xf>
    <xf numFmtId="0" fontId="0" fillId="0" borderId="3" xfId="0" applyFont="1" applyBorder="1" applyAlignment="1">
      <alignment horizontal="left" vertical="top"/>
    </xf>
    <xf numFmtId="165" fontId="0" fillId="3" borderId="1" xfId="0" applyNumberFormat="1" applyFont="1" applyFill="1" applyBorder="1" applyAlignment="1">
      <alignment horizontal="left" vertical="top"/>
    </xf>
    <xf numFmtId="0" fontId="7" fillId="0" borderId="2" xfId="0" applyFont="1" applyBorder="1" applyAlignment="1">
      <alignment horizontal="left" vertical="top"/>
    </xf>
    <xf numFmtId="0" fontId="0" fillId="3" borderId="4" xfId="0" applyFont="1" applyFill="1" applyBorder="1" applyAlignment="1">
      <alignment vertical="top"/>
    </xf>
    <xf numFmtId="165" fontId="0" fillId="3" borderId="4" xfId="0" applyNumberFormat="1" applyFont="1" applyFill="1" applyBorder="1" applyAlignment="1">
      <alignment vertical="top"/>
    </xf>
    <xf numFmtId="165" fontId="0" fillId="3" borderId="2" xfId="0" applyNumberFormat="1" applyFont="1" applyFill="1" applyBorder="1" applyAlignment="1">
      <alignment horizontal="left" vertical="top"/>
    </xf>
    <xf numFmtId="0" fontId="0" fillId="0" borderId="4" xfId="0" applyFont="1" applyBorder="1" applyAlignment="1">
      <alignment vertical="top"/>
    </xf>
    <xf numFmtId="165" fontId="0" fillId="0" borderId="4" xfId="0" applyNumberFormat="1" applyFont="1" applyBorder="1" applyAlignment="1">
      <alignment vertical="top"/>
    </xf>
    <xf numFmtId="165" fontId="0" fillId="0" borderId="2" xfId="0" applyNumberFormat="1" applyFont="1" applyBorder="1" applyAlignment="1">
      <alignment horizontal="left" vertical="top"/>
    </xf>
    <xf numFmtId="0" fontId="0" fillId="3" borderId="3" xfId="0" applyFont="1" applyFill="1" applyBorder="1" applyAlignment="1">
      <alignment vertical="top"/>
    </xf>
    <xf numFmtId="165" fontId="0" fillId="3" borderId="3" xfId="0" applyNumberFormat="1" applyFont="1" applyFill="1" applyBorder="1" applyAlignment="1">
      <alignment vertical="top"/>
    </xf>
    <xf numFmtId="165" fontId="7" fillId="0" borderId="4" xfId="0" applyNumberFormat="1" applyFont="1" applyBorder="1" applyAlignment="1">
      <alignment horizontal="right"/>
    </xf>
    <xf numFmtId="165" fontId="7" fillId="3" borderId="4" xfId="0" applyNumberFormat="1" applyFont="1" applyFill="1" applyBorder="1" applyAlignment="1">
      <alignment horizontal="right"/>
    </xf>
    <xf numFmtId="2" fontId="9" fillId="3" borderId="1" xfId="0" applyNumberFormat="1" applyFont="1" applyFill="1" applyBorder="1" applyAlignment="1">
      <alignment horizontal="right" vertical="center" wrapText="1"/>
    </xf>
    <xf numFmtId="0" fontId="20" fillId="0" borderId="4" xfId="0" applyFont="1" applyBorder="1" applyAlignment="1">
      <alignment horizontal="left" vertical="top" wrapText="1"/>
    </xf>
    <xf numFmtId="0" fontId="20" fillId="0" borderId="2" xfId="0" applyFont="1" applyBorder="1" applyAlignment="1">
      <alignment horizontal="left" vertical="top" wrapText="1"/>
    </xf>
    <xf numFmtId="0" fontId="9" fillId="3" borderId="4" xfId="0" applyFont="1" applyFill="1" applyBorder="1" applyAlignment="1">
      <alignment horizontal="left" vertical="top" wrapText="1"/>
    </xf>
    <xf numFmtId="2" fontId="22" fillId="3" borderId="4" xfId="0" applyNumberFormat="1" applyFont="1" applyFill="1" applyBorder="1" applyAlignment="1">
      <alignment wrapText="1"/>
    </xf>
    <xf numFmtId="2" fontId="9" fillId="3" borderId="4" xfId="0" applyNumberFormat="1" applyFont="1" applyFill="1" applyBorder="1" applyAlignment="1">
      <alignment horizontal="right" vertical="center" wrapText="1"/>
    </xf>
    <xf numFmtId="2" fontId="9" fillId="3" borderId="2" xfId="0" applyNumberFormat="1" applyFont="1" applyFill="1" applyBorder="1" applyAlignment="1">
      <alignment horizontal="right" vertical="center" wrapText="1"/>
    </xf>
    <xf numFmtId="0" fontId="9" fillId="0" borderId="4" xfId="0" applyFont="1" applyBorder="1" applyAlignment="1">
      <alignment horizontal="left" vertical="top" wrapText="1"/>
    </xf>
    <xf numFmtId="2" fontId="22" fillId="0" borderId="4" xfId="0" applyNumberFormat="1" applyFont="1" applyBorder="1" applyAlignment="1">
      <alignment wrapText="1"/>
    </xf>
    <xf numFmtId="2" fontId="9" fillId="0" borderId="4" xfId="0" applyNumberFormat="1" applyFont="1" applyBorder="1" applyAlignment="1">
      <alignment horizontal="right" vertical="center" wrapText="1"/>
    </xf>
    <xf numFmtId="2" fontId="9" fillId="0" borderId="2" xfId="0" applyNumberFormat="1" applyFont="1" applyBorder="1" applyAlignment="1">
      <alignment horizontal="right" vertical="center" wrapText="1"/>
    </xf>
    <xf numFmtId="0" fontId="9" fillId="3" borderId="3" xfId="0" applyFont="1" applyFill="1" applyBorder="1" applyAlignment="1">
      <alignment horizontal="left" vertical="top" wrapText="1"/>
    </xf>
    <xf numFmtId="2" fontId="22" fillId="3" borderId="3" xfId="0" applyNumberFormat="1" applyFont="1" applyFill="1" applyBorder="1" applyAlignment="1">
      <alignment wrapText="1"/>
    </xf>
    <xf numFmtId="2" fontId="9" fillId="3" borderId="3" xfId="0" applyNumberFormat="1" applyFont="1" applyFill="1" applyBorder="1" applyAlignment="1">
      <alignment horizontal="right" vertical="center" wrapText="1"/>
    </xf>
    <xf numFmtId="0" fontId="7" fillId="0" borderId="2" xfId="0" applyFont="1" applyBorder="1" applyAlignment="1">
      <alignment vertical="top"/>
    </xf>
    <xf numFmtId="165" fontId="0" fillId="3" borderId="2" xfId="0" applyNumberFormat="1" applyFont="1" applyFill="1" applyBorder="1" applyAlignment="1">
      <alignment vertical="top"/>
    </xf>
    <xf numFmtId="165" fontId="0" fillId="0" borderId="2" xfId="0" applyNumberFormat="1" applyFont="1" applyBorder="1" applyAlignment="1">
      <alignment vertical="top"/>
    </xf>
    <xf numFmtId="165" fontId="0" fillId="3" borderId="1" xfId="0" applyNumberFormat="1" applyFont="1" applyFill="1" applyBorder="1" applyAlignment="1">
      <alignment horizontal="left" vertical="top" wrapText="1"/>
    </xf>
    <xf numFmtId="165" fontId="0" fillId="3" borderId="3" xfId="0" applyNumberFormat="1" applyFont="1" applyFill="1" applyBorder="1" applyAlignment="1">
      <alignment horizontal="right" vertical="top" wrapText="1"/>
    </xf>
    <xf numFmtId="165" fontId="0" fillId="3" borderId="4" xfId="0" applyNumberFormat="1" applyFont="1" applyFill="1" applyBorder="1" applyAlignment="1">
      <alignment horizontal="right" vertical="top" wrapText="1"/>
    </xf>
    <xf numFmtId="165" fontId="0" fillId="3" borderId="4" xfId="0" applyNumberFormat="1" applyFont="1" applyFill="1" applyBorder="1" applyAlignment="1">
      <alignment horizontal="left" vertical="top" wrapText="1"/>
    </xf>
    <xf numFmtId="165" fontId="0" fillId="3" borderId="2" xfId="0" applyNumberFormat="1" applyFont="1" applyFill="1" applyBorder="1" applyAlignment="1">
      <alignment horizontal="left" vertical="top" wrapText="1"/>
    </xf>
    <xf numFmtId="165" fontId="0" fillId="0" borderId="4" xfId="0" applyNumberFormat="1" applyFont="1" applyBorder="1" applyAlignment="1">
      <alignment horizontal="right" vertical="top" wrapText="1"/>
    </xf>
    <xf numFmtId="165" fontId="0" fillId="0" borderId="4" xfId="0" applyNumberFormat="1" applyFont="1" applyBorder="1" applyAlignment="1">
      <alignment horizontal="left" vertical="top" wrapText="1"/>
    </xf>
    <xf numFmtId="165" fontId="0" fillId="0" borderId="2" xfId="0" applyNumberFormat="1" applyFont="1" applyBorder="1" applyAlignment="1">
      <alignment horizontal="left" vertical="top" wrapText="1"/>
    </xf>
    <xf numFmtId="165" fontId="0" fillId="3" borderId="3" xfId="0" applyNumberFormat="1" applyFont="1" applyFill="1" applyBorder="1" applyAlignment="1">
      <alignment horizontal="left" vertical="top" wrapText="1"/>
    </xf>
    <xf numFmtId="0" fontId="0" fillId="0" borderId="3" xfId="0" applyFont="1" applyBorder="1" applyAlignment="1">
      <alignment vertical="top"/>
    </xf>
    <xf numFmtId="165" fontId="0" fillId="0" borderId="3" xfId="0" applyNumberFormat="1" applyFont="1" applyBorder="1" applyAlignment="1">
      <alignment vertical="center"/>
    </xf>
    <xf numFmtId="165" fontId="0" fillId="0" borderId="4" xfId="0" applyNumberFormat="1" applyFont="1" applyBorder="1" applyAlignment="1">
      <alignment vertical="center"/>
    </xf>
    <xf numFmtId="165" fontId="0" fillId="3" borderId="4" xfId="0" applyNumberFormat="1" applyFont="1" applyFill="1" applyBorder="1" applyAlignment="1">
      <alignment vertical="center"/>
    </xf>
    <xf numFmtId="165" fontId="19" fillId="0" borderId="3" xfId="0" applyNumberFormat="1" applyFont="1" applyBorder="1" applyAlignment="1">
      <alignment horizontal="right" vertical="center"/>
    </xf>
    <xf numFmtId="0" fontId="7" fillId="0" borderId="4" xfId="3" applyNumberFormat="1" applyFont="1" applyBorder="1" applyAlignment="1">
      <alignment vertical="top" wrapText="1"/>
    </xf>
    <xf numFmtId="165" fontId="19" fillId="3" borderId="4" xfId="0" applyNumberFormat="1" applyFont="1" applyFill="1" applyBorder="1" applyAlignment="1">
      <alignment horizontal="right" vertical="center"/>
    </xf>
    <xf numFmtId="165" fontId="19" fillId="0" borderId="4" xfId="0" applyNumberFormat="1" applyFont="1" applyBorder="1" applyAlignment="1">
      <alignment horizontal="right" vertical="center"/>
    </xf>
    <xf numFmtId="165" fontId="0" fillId="3" borderId="3" xfId="0" applyNumberFormat="1" applyFont="1" applyFill="1" applyBorder="1" applyAlignment="1">
      <alignment horizontal="right" wrapText="1"/>
    </xf>
    <xf numFmtId="165" fontId="0" fillId="3" borderId="4" xfId="0" applyNumberFormat="1" applyFont="1" applyFill="1" applyBorder="1" applyAlignment="1">
      <alignment horizontal="right" wrapText="1"/>
    </xf>
    <xf numFmtId="165" fontId="0" fillId="0" borderId="4" xfId="0" applyNumberFormat="1" applyFont="1" applyBorder="1" applyAlignment="1">
      <alignment horizontal="right" wrapText="1"/>
    </xf>
    <xf numFmtId="1" fontId="0" fillId="3" borderId="1" xfId="0" applyNumberFormat="1" applyFont="1" applyFill="1" applyBorder="1" applyAlignment="1">
      <alignment horizontal="right"/>
    </xf>
    <xf numFmtId="1" fontId="0" fillId="3" borderId="4" xfId="0" applyNumberFormat="1" applyFont="1" applyFill="1" applyBorder="1" applyAlignment="1">
      <alignment horizontal="right"/>
    </xf>
    <xf numFmtId="1" fontId="0" fillId="3" borderId="2" xfId="0" applyNumberFormat="1" applyFont="1" applyFill="1" applyBorder="1" applyAlignment="1">
      <alignment horizontal="right"/>
    </xf>
    <xf numFmtId="1" fontId="0" fillId="0" borderId="4" xfId="0" applyNumberFormat="1" applyFont="1" applyBorder="1" applyAlignment="1">
      <alignment horizontal="right"/>
    </xf>
    <xf numFmtId="1" fontId="0" fillId="0" borderId="2" xfId="0" applyNumberFormat="1" applyFont="1" applyBorder="1" applyAlignment="1">
      <alignment horizontal="right"/>
    </xf>
    <xf numFmtId="1" fontId="0" fillId="3" borderId="4" xfId="0" applyNumberFormat="1" applyFont="1" applyFill="1" applyBorder="1"/>
    <xf numFmtId="1" fontId="0" fillId="3" borderId="3" xfId="0" applyNumberFormat="1" applyFont="1" applyFill="1" applyBorder="1"/>
    <xf numFmtId="165" fontId="0" fillId="0" borderId="1" xfId="5" applyNumberFormat="1" applyFont="1" applyBorder="1" applyAlignment="1"/>
    <xf numFmtId="165" fontId="0" fillId="0" borderId="3" xfId="5" applyNumberFormat="1" applyFont="1" applyBorder="1" applyAlignment="1"/>
    <xf numFmtId="165" fontId="0" fillId="3" borderId="4" xfId="5" applyNumberFormat="1" applyFont="1" applyFill="1" applyBorder="1" applyAlignment="1"/>
    <xf numFmtId="165" fontId="0" fillId="3" borderId="2" xfId="5" applyNumberFormat="1" applyFont="1" applyFill="1" applyBorder="1" applyAlignment="1"/>
    <xf numFmtId="165" fontId="0" fillId="0" borderId="4" xfId="5" applyNumberFormat="1" applyFont="1" applyBorder="1" applyAlignment="1"/>
    <xf numFmtId="165" fontId="0" fillId="0" borderId="2" xfId="5" applyNumberFormat="1" applyFont="1" applyBorder="1" applyAlignment="1"/>
    <xf numFmtId="165" fontId="0" fillId="3" borderId="3" xfId="0" applyNumberFormat="1" applyFont="1" applyFill="1" applyBorder="1" applyAlignment="1">
      <alignment horizontal="left"/>
    </xf>
    <xf numFmtId="0" fontId="0" fillId="3" borderId="2" xfId="0" applyFont="1" applyFill="1" applyBorder="1" applyAlignment="1">
      <alignment vertical="top"/>
    </xf>
    <xf numFmtId="0" fontId="0" fillId="0" borderId="2" xfId="0" applyFont="1" applyBorder="1" applyAlignment="1">
      <alignment vertical="top"/>
    </xf>
    <xf numFmtId="165" fontId="0" fillId="0" borderId="1" xfId="1" applyNumberFormat="1" applyFont="1" applyBorder="1"/>
    <xf numFmtId="165" fontId="0" fillId="0" borderId="3" xfId="1" applyNumberFormat="1" applyFont="1" applyBorder="1"/>
    <xf numFmtId="0" fontId="7" fillId="0" borderId="4" xfId="0" applyFont="1" applyBorder="1" applyAlignment="1">
      <alignment horizontal="left"/>
    </xf>
    <xf numFmtId="0" fontId="7" fillId="0" borderId="2" xfId="0" applyFont="1" applyBorder="1" applyAlignment="1">
      <alignment horizontal="left"/>
    </xf>
    <xf numFmtId="165" fontId="0" fillId="3" borderId="4" xfId="1" applyNumberFormat="1" applyFont="1" applyFill="1" applyBorder="1"/>
    <xf numFmtId="165" fontId="0" fillId="3" borderId="2" xfId="1" applyNumberFormat="1" applyFont="1" applyFill="1" applyBorder="1"/>
    <xf numFmtId="165" fontId="0" fillId="0" borderId="4" xfId="1" applyNumberFormat="1" applyFont="1" applyBorder="1"/>
    <xf numFmtId="165" fontId="0" fillId="0" borderId="2" xfId="1" applyNumberFormat="1" applyFont="1" applyBorder="1"/>
    <xf numFmtId="3" fontId="7" fillId="0" borderId="6" xfId="0" applyNumberFormat="1" applyFont="1" applyBorder="1" applyAlignment="1">
      <alignment horizontal="right" vertical="top"/>
    </xf>
    <xf numFmtId="3" fontId="7" fillId="0" borderId="7" xfId="0" applyNumberFormat="1" applyFont="1" applyBorder="1" applyAlignment="1">
      <alignment horizontal="right" vertical="top"/>
    </xf>
    <xf numFmtId="0" fontId="7" fillId="0" borderId="8" xfId="0" applyFont="1" applyBorder="1" applyAlignment="1">
      <alignment horizontal="left" vertical="top"/>
    </xf>
    <xf numFmtId="0" fontId="0" fillId="3" borderId="8" xfId="0" applyFont="1" applyFill="1" applyBorder="1" applyAlignment="1">
      <alignment horizontal="left" vertical="top" wrapText="1"/>
    </xf>
    <xf numFmtId="3" fontId="0" fillId="3" borderId="4" xfId="0" applyNumberFormat="1" applyFont="1" applyFill="1" applyBorder="1" applyAlignment="1">
      <alignment horizontal="right" vertical="top"/>
    </xf>
    <xf numFmtId="3" fontId="0" fillId="3" borderId="2" xfId="0" applyNumberFormat="1" applyFont="1" applyFill="1" applyBorder="1" applyAlignment="1">
      <alignment horizontal="right" vertical="top"/>
    </xf>
    <xf numFmtId="3" fontId="0" fillId="0" borderId="4" xfId="0" applyNumberFormat="1" applyFont="1" applyBorder="1" applyAlignment="1">
      <alignment horizontal="right" vertical="top"/>
    </xf>
    <xf numFmtId="3" fontId="0" fillId="0" borderId="2" xfId="0" applyNumberFormat="1" applyFont="1" applyBorder="1" applyAlignment="1">
      <alignment horizontal="right" vertical="top"/>
    </xf>
    <xf numFmtId="0" fontId="7" fillId="0" borderId="7" xfId="0" applyFont="1" applyBorder="1" applyAlignment="1">
      <alignment horizontal="left" vertical="top" wrapText="1"/>
    </xf>
    <xf numFmtId="0" fontId="7" fillId="0" borderId="3" xfId="0" applyFont="1" applyBorder="1" applyAlignment="1">
      <alignment horizontal="left" vertical="top" wrapText="1"/>
    </xf>
    <xf numFmtId="3" fontId="7" fillId="0" borderId="3" xfId="0" applyNumberFormat="1" applyFont="1" applyBorder="1" applyAlignment="1">
      <alignment horizontal="right" vertical="top"/>
    </xf>
    <xf numFmtId="3" fontId="7" fillId="0" borderId="1" xfId="0" applyNumberFormat="1" applyFont="1" applyBorder="1" applyAlignment="1">
      <alignment horizontal="right" vertical="top"/>
    </xf>
    <xf numFmtId="3" fontId="7" fillId="0" borderId="1" xfId="0" applyNumberFormat="1" applyFont="1" applyBorder="1" applyAlignment="1">
      <alignment horizontal="right" vertical="top" wrapText="1"/>
    </xf>
    <xf numFmtId="0" fontId="7" fillId="0" borderId="3" xfId="0" applyFont="1" applyBorder="1"/>
    <xf numFmtId="165" fontId="5" fillId="3" borderId="3" xfId="0" applyNumberFormat="1" applyFont="1" applyFill="1" applyBorder="1" applyAlignment="1">
      <alignment vertical="top"/>
    </xf>
    <xf numFmtId="0" fontId="23" fillId="0" borderId="4" xfId="0" applyFont="1" applyBorder="1" applyAlignment="1">
      <alignment vertical="top"/>
    </xf>
    <xf numFmtId="2" fontId="23" fillId="0" borderId="4" xfId="0" applyNumberFormat="1" applyFont="1" applyBorder="1" applyAlignment="1">
      <alignment vertical="top" wrapText="1"/>
    </xf>
    <xf numFmtId="2" fontId="23" fillId="0" borderId="2" xfId="0" applyNumberFormat="1" applyFont="1" applyBorder="1" applyAlignment="1">
      <alignment vertical="top" wrapText="1"/>
    </xf>
    <xf numFmtId="0" fontId="5" fillId="3" borderId="4" xfId="0" applyFont="1" applyFill="1" applyBorder="1" applyAlignment="1">
      <alignment vertical="top"/>
    </xf>
    <xf numFmtId="165" fontId="5" fillId="3" borderId="4" xfId="0" applyNumberFormat="1" applyFont="1" applyFill="1" applyBorder="1" applyAlignment="1">
      <alignment vertical="top"/>
    </xf>
    <xf numFmtId="165" fontId="5" fillId="3" borderId="2" xfId="0" applyNumberFormat="1" applyFont="1" applyFill="1" applyBorder="1" applyAlignment="1">
      <alignment vertical="top"/>
    </xf>
    <xf numFmtId="0" fontId="5" fillId="0" borderId="4" xfId="0" applyFont="1" applyBorder="1" applyAlignment="1">
      <alignment vertical="top"/>
    </xf>
    <xf numFmtId="165" fontId="5" fillId="0" borderId="4" xfId="0" applyNumberFormat="1" applyFont="1" applyBorder="1" applyAlignment="1">
      <alignment vertical="top"/>
    </xf>
    <xf numFmtId="165" fontId="5" fillId="0" borderId="2" xfId="0" applyNumberFormat="1" applyFont="1" applyBorder="1" applyAlignment="1">
      <alignment vertical="top" wrapText="1"/>
    </xf>
    <xf numFmtId="165" fontId="5" fillId="3" borderId="2" xfId="0" applyNumberFormat="1" applyFont="1" applyFill="1" applyBorder="1" applyAlignment="1">
      <alignment vertical="top" wrapText="1"/>
    </xf>
    <xf numFmtId="0" fontId="5" fillId="3" borderId="3" xfId="0" applyFont="1" applyFill="1" applyBorder="1" applyAlignment="1">
      <alignment vertical="top"/>
    </xf>
    <xf numFmtId="165" fontId="5" fillId="3" borderId="1" xfId="0" applyNumberFormat="1" applyFont="1" applyFill="1" applyBorder="1" applyAlignment="1">
      <alignment vertical="top" wrapText="1"/>
    </xf>
    <xf numFmtId="165" fontId="0" fillId="3" borderId="3" xfId="0" applyNumberFormat="1" applyFont="1" applyFill="1" applyBorder="1" applyAlignment="1"/>
    <xf numFmtId="49" fontId="7" fillId="0" borderId="4" xfId="0" applyNumberFormat="1" applyFont="1" applyBorder="1" applyAlignment="1">
      <alignment horizontal="left"/>
    </xf>
    <xf numFmtId="49" fontId="7" fillId="0" borderId="2" xfId="0" applyNumberFormat="1" applyFont="1" applyBorder="1" applyAlignment="1">
      <alignment horizontal="left"/>
    </xf>
    <xf numFmtId="0" fontId="0" fillId="3" borderId="2" xfId="0" applyFont="1" applyFill="1" applyBorder="1" applyAlignment="1"/>
    <xf numFmtId="165" fontId="0" fillId="0" borderId="2" xfId="0" applyNumberFormat="1" applyFont="1" applyBorder="1" applyAlignment="1"/>
    <xf numFmtId="165" fontId="0" fillId="3" borderId="2" xfId="0" applyNumberFormat="1" applyFont="1" applyFill="1" applyBorder="1" applyAlignment="1"/>
    <xf numFmtId="0" fontId="9" fillId="0" borderId="4" xfId="0" applyFont="1" applyBorder="1" applyAlignment="1">
      <alignment vertical="top"/>
    </xf>
    <xf numFmtId="0" fontId="9" fillId="3" borderId="4" xfId="0" applyFont="1" applyFill="1" applyBorder="1" applyAlignment="1">
      <alignment vertical="top"/>
    </xf>
    <xf numFmtId="0" fontId="9" fillId="3" borderId="3" xfId="0" applyFont="1" applyFill="1" applyBorder="1" applyAlignment="1">
      <alignment vertical="top"/>
    </xf>
    <xf numFmtId="0" fontId="0" fillId="3" borderId="2" xfId="0" applyFont="1" applyFill="1" applyBorder="1" applyAlignment="1">
      <alignment horizontal="left" vertical="top"/>
    </xf>
    <xf numFmtId="0" fontId="7" fillId="0" borderId="1" xfId="0" applyFont="1" applyBorder="1" applyAlignment="1">
      <alignment horizontal="left" vertical="top" wrapText="1"/>
    </xf>
    <xf numFmtId="49" fontId="7" fillId="0" borderId="8" xfId="0" applyNumberFormat="1" applyFont="1" applyBorder="1" applyAlignment="1">
      <alignment horizontal="left" vertical="top"/>
    </xf>
    <xf numFmtId="49" fontId="7" fillId="0" borderId="9" xfId="0" applyNumberFormat="1" applyFont="1" applyBorder="1" applyAlignment="1">
      <alignment horizontal="left" vertical="top"/>
    </xf>
    <xf numFmtId="17" fontId="0" fillId="0" borderId="0" xfId="0" applyNumberFormat="1" applyFont="1"/>
    <xf numFmtId="165" fontId="0" fillId="0" borderId="4" xfId="0" applyNumberFormat="1" applyFont="1" applyBorder="1"/>
    <xf numFmtId="165" fontId="0" fillId="0" borderId="3" xfId="0" applyNumberFormat="1" applyFont="1" applyBorder="1"/>
  </cellXfs>
  <cellStyles count="7">
    <cellStyle name="Comma" xfId="4" builtinId="3"/>
    <cellStyle name="Currency" xfId="6" builtinId="4"/>
    <cellStyle name="Hyperlink" xfId="2" builtinId="8"/>
    <cellStyle name="Normal" xfId="0" builtinId="0"/>
    <cellStyle name="Normal 2" xfId="3"/>
    <cellStyle name="Percent" xfId="1" builtinId="5"/>
    <cellStyle name="Percent 3" xfId="5"/>
  </cellStyles>
  <dxfs count="2">
    <dxf>
      <font>
        <b val="0"/>
        <i val="0"/>
      </font>
    </dxf>
    <dxf>
      <font>
        <color theme="1"/>
      </font>
      <fill>
        <patternFill patternType="none">
          <bgColor auto="1"/>
        </patternFill>
      </fill>
      <border>
        <left style="thin">
          <color auto="1"/>
        </left>
        <right style="thin">
          <color auto="1"/>
        </right>
        <top style="thin">
          <color auto="1"/>
        </top>
        <bottom style="thin">
          <color auto="1"/>
        </bottom>
        <vertical style="thin">
          <color auto="1"/>
        </vertical>
        <horizontal style="thin">
          <color auto="1"/>
        </horizontal>
      </border>
    </dxf>
  </dxfs>
  <tableStyles count="1" defaultTableStyle="Plain" defaultPivotStyle="PivotStyleLight16">
    <tableStyle name="Plain" pivot="0" count="2">
      <tableStyleElement type="wholeTable" dxfId="1"/>
      <tableStyleElement type="headerRow"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0"/>
  <sheetViews>
    <sheetView showGridLines="0" tabSelected="1" zoomScaleNormal="100" workbookViewId="0">
      <selection activeCell="E37" sqref="E37"/>
    </sheetView>
  </sheetViews>
  <sheetFormatPr defaultColWidth="14.88671875" defaultRowHeight="14.4" x14ac:dyDescent="0.3"/>
  <cols>
    <col min="1" max="2" width="14.88671875" style="40"/>
    <col min="3" max="3" width="19" style="1" customWidth="1"/>
    <col min="4" max="4" width="25.88671875" style="8" customWidth="1"/>
    <col min="5" max="5" width="60.6640625" style="1" customWidth="1"/>
    <col min="6" max="16384" width="14.88671875" style="1"/>
  </cols>
  <sheetData>
    <row r="1" spans="1:5" s="53" customFormat="1" ht="15.6" x14ac:dyDescent="0.3">
      <c r="A1" s="76" t="s">
        <v>433</v>
      </c>
      <c r="B1" s="51"/>
      <c r="C1" s="52"/>
      <c r="D1" s="50"/>
    </row>
    <row r="2" spans="1:5" s="53" customFormat="1" ht="15.6" x14ac:dyDescent="0.3">
      <c r="A2" s="65" t="s">
        <v>189</v>
      </c>
      <c r="B2" s="51"/>
      <c r="C2" s="55"/>
      <c r="D2" s="56"/>
    </row>
    <row r="3" spans="1:5" s="53" customFormat="1" ht="15.6" x14ac:dyDescent="0.3">
      <c r="A3" s="54"/>
      <c r="B3" s="51"/>
      <c r="C3" s="55"/>
      <c r="D3" s="56"/>
    </row>
    <row r="4" spans="1:5" s="43" customFormat="1" ht="32.4" customHeight="1" x14ac:dyDescent="0.3">
      <c r="A4" s="319" t="s">
        <v>236</v>
      </c>
      <c r="B4" s="319" t="s">
        <v>190</v>
      </c>
      <c r="C4" s="319" t="s">
        <v>233</v>
      </c>
      <c r="D4" s="319" t="s">
        <v>522</v>
      </c>
      <c r="E4" s="319" t="s">
        <v>534</v>
      </c>
    </row>
    <row r="5" spans="1:5" s="6" customFormat="1" ht="43.2" x14ac:dyDescent="0.3">
      <c r="A5" s="151" t="s">
        <v>237</v>
      </c>
      <c r="B5" s="152" t="s">
        <v>307</v>
      </c>
      <c r="C5" s="153" t="s">
        <v>607</v>
      </c>
      <c r="D5" s="154" t="s">
        <v>515</v>
      </c>
      <c r="E5" s="155" t="str">
        <f>'S1'!A2</f>
        <v>Percentage of adults (age 20 and older) who reported smoking cigarettes every day or occasionally, by sex and income quintile, Ontario, 2015–2017 combined</v>
      </c>
    </row>
    <row r="6" spans="1:5" s="6" customFormat="1" ht="28.8" x14ac:dyDescent="0.3">
      <c r="A6" s="156" t="s">
        <v>237</v>
      </c>
      <c r="B6" s="157" t="s">
        <v>308</v>
      </c>
      <c r="C6" s="158" t="s">
        <v>341</v>
      </c>
      <c r="D6" s="159" t="s">
        <v>516</v>
      </c>
      <c r="E6" s="160" t="str">
        <f>'S2'!A2</f>
        <v>Tobacco taxes as a percentage of average total retail price per carton of 200 cigarettes, by province or territory, 2018</v>
      </c>
    </row>
    <row r="7" spans="1:5" s="6" customFormat="1" ht="43.2" x14ac:dyDescent="0.3">
      <c r="A7" s="151" t="s">
        <v>237</v>
      </c>
      <c r="B7" s="152" t="s">
        <v>309</v>
      </c>
      <c r="C7" s="153" t="s">
        <v>607</v>
      </c>
      <c r="D7" s="154" t="s">
        <v>517</v>
      </c>
      <c r="E7" s="155" t="str">
        <f>'S3'!A2</f>
        <v>Percentage of non-smoking adults (age 20 and older) who reported exposure to second-hand smoke every day or almost every day, by location, sex and income quintile, Ontario, 2015–2016 combined</v>
      </c>
    </row>
    <row r="8" spans="1:5" s="6" customFormat="1" ht="43.2" x14ac:dyDescent="0.3">
      <c r="A8" s="156" t="s">
        <v>237</v>
      </c>
      <c r="B8" s="157" t="s">
        <v>310</v>
      </c>
      <c r="C8" s="158" t="s">
        <v>607</v>
      </c>
      <c r="D8" s="159" t="s">
        <v>518</v>
      </c>
      <c r="E8" s="160" t="str">
        <f>'S4'!A2</f>
        <v>Percentage of non-smoking adolescents (ages 12 to 19) who reported exposure to second-hand smoke every day or almost every day, by location, sex and income quintile, Ontario, 2015–2016 combined</v>
      </c>
    </row>
    <row r="9" spans="1:5" s="6" customFormat="1" ht="28.8" x14ac:dyDescent="0.3">
      <c r="A9" s="151" t="s">
        <v>237</v>
      </c>
      <c r="B9" s="152" t="s">
        <v>311</v>
      </c>
      <c r="C9" s="153" t="s">
        <v>366</v>
      </c>
      <c r="D9" s="154" t="s">
        <v>519</v>
      </c>
      <c r="E9" s="155" t="str">
        <f>'S5'!A2</f>
        <v>Smoke-free policies in local housing corporations with 1,500 or more residential units, Ontario, 2020</v>
      </c>
    </row>
    <row r="10" spans="1:5" s="6" customFormat="1" ht="61.8" customHeight="1" x14ac:dyDescent="0.3">
      <c r="A10" s="156" t="s">
        <v>237</v>
      </c>
      <c r="B10" s="157" t="s">
        <v>312</v>
      </c>
      <c r="C10" s="158" t="s">
        <v>607</v>
      </c>
      <c r="D10" s="159" t="s">
        <v>520</v>
      </c>
      <c r="E10" s="160" t="str">
        <f>'S6'!A2</f>
        <v>Percentage of adults (age 25 and older) reporting current daily or occasional smoking, who reported making 1 or more serious attempts to quit smoking (at least 24 hours) in the past 12 months, by selected sociodemographic factors, Ontario, 2017</v>
      </c>
    </row>
    <row r="11" spans="1:5" s="6" customFormat="1" ht="43.2" x14ac:dyDescent="0.3">
      <c r="A11" s="151" t="s">
        <v>237</v>
      </c>
      <c r="B11" s="152" t="s">
        <v>313</v>
      </c>
      <c r="C11" s="153" t="s">
        <v>370</v>
      </c>
      <c r="D11" s="154" t="s">
        <v>521</v>
      </c>
      <c r="E11" s="155" t="str">
        <f>'S7'!A2</f>
        <v>Percentage of adults (age 20 and older) reporting past daily or occasional smoking, who stopped smoking completely at least 1 year ago, by public health unit, Ontario, 2015–2017 combined</v>
      </c>
    </row>
    <row r="12" spans="1:5" ht="43.2" x14ac:dyDescent="0.3">
      <c r="A12" s="156" t="s">
        <v>237</v>
      </c>
      <c r="B12" s="157" t="s">
        <v>314</v>
      </c>
      <c r="C12" s="158" t="s">
        <v>607</v>
      </c>
      <c r="D12" s="159" t="s">
        <v>521</v>
      </c>
      <c r="E12" s="160" t="str">
        <f>'S8'!A2</f>
        <v>Percentage of adults (age 20 and older) reporting past daily or occasional smoking, who stopped smoking completely at least 1 year ago, by sex and income quintile, Ontario, 2015–2017 combined</v>
      </c>
    </row>
    <row r="13" spans="1:5" ht="43.2" x14ac:dyDescent="0.3">
      <c r="A13" s="151" t="s">
        <v>238</v>
      </c>
      <c r="B13" s="152" t="s">
        <v>315</v>
      </c>
      <c r="C13" s="153" t="s">
        <v>607</v>
      </c>
      <c r="D13" s="154" t="s">
        <v>566</v>
      </c>
      <c r="E13" s="155" t="str">
        <f>'S9'!A2</f>
        <v>Percentage of adults (age 19 and older) who reported drinking more alcohol than guideline limits for cancer prevention, by sex and income quintile, Ontario, 2015–2017 combined</v>
      </c>
    </row>
    <row r="14" spans="1:5" ht="43.2" x14ac:dyDescent="0.3">
      <c r="A14" s="156" t="s">
        <v>238</v>
      </c>
      <c r="B14" s="157" t="s">
        <v>316</v>
      </c>
      <c r="C14" s="158" t="s">
        <v>607</v>
      </c>
      <c r="D14" s="159" t="s">
        <v>523</v>
      </c>
      <c r="E14" s="160" t="str">
        <f>'S10'!A2</f>
        <v>Minimum retail price of alcohol sold in alcohol retail stores set by the Liquor Control Board of Ontario, by product type, per standard drink (17.05 millilitres of alcohol), Ontario, 2013 to 2019</v>
      </c>
    </row>
    <row r="15" spans="1:5" ht="28.8" x14ac:dyDescent="0.3">
      <c r="A15" s="151" t="s">
        <v>238</v>
      </c>
      <c r="B15" s="152" t="s">
        <v>317</v>
      </c>
      <c r="C15" s="153" t="s">
        <v>607</v>
      </c>
      <c r="D15" s="154" t="s">
        <v>524</v>
      </c>
      <c r="E15" s="155" t="str">
        <f>'S11'!A2</f>
        <v>Percentage of alcohol retail stores that are privately owned, by public health unit, Ontario, as of January 2019</v>
      </c>
    </row>
    <row r="16" spans="1:5" ht="28.8" x14ac:dyDescent="0.3">
      <c r="A16" s="156" t="s">
        <v>238</v>
      </c>
      <c r="B16" s="157" t="s">
        <v>318</v>
      </c>
      <c r="C16" s="158" t="s">
        <v>371</v>
      </c>
      <c r="D16" s="159" t="s">
        <v>525</v>
      </c>
      <c r="E16" s="160" t="str">
        <f>'S12'!A2</f>
        <v>Number of alcohol retail stores per 10,000 people (age 15 and older), by public health unit, Ontario, January 2019</v>
      </c>
    </row>
    <row r="17" spans="1:5" ht="43.2" x14ac:dyDescent="0.3">
      <c r="A17" s="151" t="s">
        <v>239</v>
      </c>
      <c r="B17" s="152" t="s">
        <v>319</v>
      </c>
      <c r="C17" s="153" t="s">
        <v>607</v>
      </c>
      <c r="D17" s="154" t="s">
        <v>526</v>
      </c>
      <c r="E17" s="155" t="str">
        <f>'S13'!A2</f>
        <v>Percentage of adults (age 18 and older) who reported eating vegetables and fruit fewer than 5 times per day, by sex and income quintile, Ontario, 2015–2017 combined</v>
      </c>
    </row>
    <row r="18" spans="1:5" ht="43.2" x14ac:dyDescent="0.3">
      <c r="A18" s="156" t="s">
        <v>239</v>
      </c>
      <c r="B18" s="157" t="s">
        <v>320</v>
      </c>
      <c r="C18" s="158" t="s">
        <v>607</v>
      </c>
      <c r="D18" s="159" t="s">
        <v>527</v>
      </c>
      <c r="E18" s="160" t="str">
        <f>'S14'!A2</f>
        <v>Percentage of adolescents (ages 12 to 17) who reported eating vegetables and fruit fewer than 5 times per day, by sex and income quintile, Ontario, 2015–2017 combined</v>
      </c>
    </row>
    <row r="19" spans="1:5" ht="43.2" x14ac:dyDescent="0.3">
      <c r="A19" s="151" t="s">
        <v>239</v>
      </c>
      <c r="B19" s="152" t="s">
        <v>321</v>
      </c>
      <c r="C19" s="153" t="s">
        <v>372</v>
      </c>
      <c r="D19" s="154" t="s">
        <v>528</v>
      </c>
      <c r="E19" s="161" t="str">
        <f>'S15'!A2</f>
        <v>Percentage of households that were food insecure in the past year, overall (marginal, moderate and severe combined), by level of food insecurity and by sex, Ontario, 2017</v>
      </c>
    </row>
    <row r="20" spans="1:5" ht="57.6" x14ac:dyDescent="0.3">
      <c r="A20" s="156" t="s">
        <v>239</v>
      </c>
      <c r="B20" s="157" t="s">
        <v>322</v>
      </c>
      <c r="C20" s="158" t="s">
        <v>607</v>
      </c>
      <c r="D20" s="159" t="s">
        <v>529</v>
      </c>
      <c r="E20" s="162" t="str">
        <f>'S16'!A2</f>
        <v>Percentage of students in publicly funded secondary schools who earned at least 1 credit in courses with a food literacy component during their secondary school education, Ontario, 2005/06 to 2012/13 Grade 9 cohorts</v>
      </c>
    </row>
    <row r="21" spans="1:5" ht="43.2" x14ac:dyDescent="0.3">
      <c r="A21" s="151" t="s">
        <v>240</v>
      </c>
      <c r="B21" s="152" t="s">
        <v>323</v>
      </c>
      <c r="C21" s="153" t="s">
        <v>607</v>
      </c>
      <c r="D21" s="154" t="s">
        <v>530</v>
      </c>
      <c r="E21" s="161" t="str">
        <f>'S17'!A2</f>
        <v>Percentage of adults (age 18 and older) not meeting recommended levels of moderate-to-vigorous physical activity, by sex and income quintile, Ontario, 2015–2017 combined</v>
      </c>
    </row>
    <row r="22" spans="1:5" ht="43.2" x14ac:dyDescent="0.3">
      <c r="A22" s="156" t="s">
        <v>240</v>
      </c>
      <c r="B22" s="157" t="s">
        <v>324</v>
      </c>
      <c r="C22" s="158" t="s">
        <v>607</v>
      </c>
      <c r="D22" s="159" t="s">
        <v>618</v>
      </c>
      <c r="E22" s="162" t="str">
        <f>'S18'!A2</f>
        <v>Percentage of adolescents (ages 12 to 17) not meeting recommended levels of moderate-to-vigorous physical activity, by sex and income quintile, Ontario, 2015–2017 combined</v>
      </c>
    </row>
    <row r="23" spans="1:5" ht="43.2" x14ac:dyDescent="0.3">
      <c r="A23" s="151" t="s">
        <v>240</v>
      </c>
      <c r="B23" s="152" t="s">
        <v>325</v>
      </c>
      <c r="C23" s="153" t="s">
        <v>373</v>
      </c>
      <c r="D23" s="154" t="s">
        <v>531</v>
      </c>
      <c r="E23" s="161" t="str">
        <f>'S19'!A2</f>
        <v>Percentage of adults (age 18 and older) who reported use of active transportation in the previous week, by public health unit, Ontario, 2015–2017 combined</v>
      </c>
    </row>
    <row r="24" spans="1:5" ht="43.2" x14ac:dyDescent="0.3">
      <c r="A24" s="156" t="s">
        <v>240</v>
      </c>
      <c r="B24" s="157" t="s">
        <v>326</v>
      </c>
      <c r="C24" s="158" t="s">
        <v>607</v>
      </c>
      <c r="D24" s="159" t="s">
        <v>552</v>
      </c>
      <c r="E24" s="162" t="str">
        <f>'S20'!A2</f>
        <v>Percentage of adults (age 18 and older) who reported use of active transportation on most days of the week (4 or more days), by public health unit, Ontario, 2015–2017 combined</v>
      </c>
    </row>
    <row r="25" spans="1:5" ht="43.2" x14ac:dyDescent="0.3">
      <c r="A25" s="151" t="s">
        <v>240</v>
      </c>
      <c r="B25" s="152" t="s">
        <v>327</v>
      </c>
      <c r="C25" s="153" t="s">
        <v>607</v>
      </c>
      <c r="D25" s="154" t="s">
        <v>531</v>
      </c>
      <c r="E25" s="161" t="str">
        <f>'S21'!A2</f>
        <v>Percentage of adults (age 18 and older) who reported use of active transportation in the previous week, by sex and income quintile, Ontario, 2015–2017 combined</v>
      </c>
    </row>
    <row r="26" spans="1:5" ht="43.2" x14ac:dyDescent="0.3">
      <c r="A26" s="156" t="s">
        <v>240</v>
      </c>
      <c r="B26" s="157" t="s">
        <v>328</v>
      </c>
      <c r="C26" s="158" t="s">
        <v>391</v>
      </c>
      <c r="D26" s="159" t="s">
        <v>532</v>
      </c>
      <c r="E26" s="162" t="str">
        <f>'S22'!A2</f>
        <v>Percentage of adolescents (ages 12 to 17) who reported use of active transportation in the previous week, by public health unit, Ontario, 2015–2017 combined</v>
      </c>
    </row>
    <row r="27" spans="1:5" ht="43.2" x14ac:dyDescent="0.3">
      <c r="A27" s="151" t="s">
        <v>240</v>
      </c>
      <c r="B27" s="152" t="s">
        <v>329</v>
      </c>
      <c r="C27" s="153" t="s">
        <v>607</v>
      </c>
      <c r="D27" s="154" t="s">
        <v>532</v>
      </c>
      <c r="E27" s="161" t="str">
        <f>'S23'!A2</f>
        <v>Percentage of adolescents (ages 12 to 17) who reported use of active transportation in the previous week, by sex and income quintile, Ontario, 2015–2017 combined</v>
      </c>
    </row>
    <row r="28" spans="1:5" ht="43.2" x14ac:dyDescent="0.3">
      <c r="A28" s="156" t="s">
        <v>240</v>
      </c>
      <c r="B28" s="157" t="s">
        <v>330</v>
      </c>
      <c r="C28" s="158" t="s">
        <v>616</v>
      </c>
      <c r="D28" s="159" t="s">
        <v>533</v>
      </c>
      <c r="E28" s="162" t="str">
        <f>'S24'!A2</f>
        <v>Percentage of publicly funded elementary and secondary schools with at least 1 full or part-time specialist teacher assigned to teach health and physical education, Ontario, 2006/07 to 2016/17 school years</v>
      </c>
    </row>
    <row r="29" spans="1:5" ht="57.6" x14ac:dyDescent="0.3">
      <c r="A29" s="151" t="s">
        <v>240</v>
      </c>
      <c r="B29" s="152" t="s">
        <v>331</v>
      </c>
      <c r="C29" s="153" t="s">
        <v>607</v>
      </c>
      <c r="D29" s="154" t="s">
        <v>533</v>
      </c>
      <c r="E29" s="161" t="str">
        <f>'S25'!A2</f>
        <v xml:space="preserve">Overall provincial ratio of students (in schools with a full or part-time specialist teacher assigned to teach health and physical education) to 1 teacher in publicly funded elementary and secondary schools, Ontario, 2012/13 to 2016/17 school years </v>
      </c>
    </row>
    <row r="30" spans="1:5" ht="43.2" x14ac:dyDescent="0.3">
      <c r="A30" s="156" t="s">
        <v>240</v>
      </c>
      <c r="B30" s="157" t="s">
        <v>332</v>
      </c>
      <c r="C30" s="158" t="s">
        <v>607</v>
      </c>
      <c r="D30" s="159" t="s">
        <v>535</v>
      </c>
      <c r="E30" s="162" t="str">
        <f>'S26'!A2</f>
        <v>Percentage of students in publicly funded secondary schools who earned 1 or more health and physical education credits, by grade, Ontario, 2005/06 to 2016/17 school years</v>
      </c>
    </row>
    <row r="31" spans="1:5" ht="43.2" x14ac:dyDescent="0.3">
      <c r="A31" s="151" t="s">
        <v>241</v>
      </c>
      <c r="B31" s="152" t="s">
        <v>333</v>
      </c>
      <c r="C31" s="153" t="s">
        <v>607</v>
      </c>
      <c r="D31" s="154" t="s">
        <v>553</v>
      </c>
      <c r="E31" s="161" t="str">
        <f>'S27'!A2</f>
        <v>Percentage of adults (age 18 and older) and adolescents (ages 12 to 17) who reported using 1 or more sun protection measure, by sex, Ontario, 2015–2016</v>
      </c>
    </row>
    <row r="32" spans="1:5" ht="28.8" x14ac:dyDescent="0.3">
      <c r="A32" s="156" t="s">
        <v>241</v>
      </c>
      <c r="B32" s="157" t="s">
        <v>334</v>
      </c>
      <c r="C32" s="158" t="s">
        <v>607</v>
      </c>
      <c r="D32" s="159" t="s">
        <v>537</v>
      </c>
      <c r="E32" s="162" t="str">
        <f>'S28'!A2</f>
        <v>Percentage of adults (age 18 and older) who reported having had a sunburn in the past 12 months, by sex, Ontario, 2015–2016</v>
      </c>
    </row>
    <row r="33" spans="1:5" ht="43.2" x14ac:dyDescent="0.3">
      <c r="A33" s="151" t="s">
        <v>241</v>
      </c>
      <c r="B33" s="152" t="s">
        <v>335</v>
      </c>
      <c r="C33" s="153" t="s">
        <v>607</v>
      </c>
      <c r="D33" s="154" t="s">
        <v>554</v>
      </c>
      <c r="E33" s="161" t="str">
        <f>'S29'!A2</f>
        <v>Percentage of adults (age 18 and older) reporting 1 or more sunburns in the past year, who reported using 1 or more sun protection measure, by sex, Ontario, 2015–2016</v>
      </c>
    </row>
    <row r="34" spans="1:5" ht="28.8" x14ac:dyDescent="0.3">
      <c r="A34" s="156" t="s">
        <v>241</v>
      </c>
      <c r="B34" s="157" t="s">
        <v>336</v>
      </c>
      <c r="C34" s="158" t="s">
        <v>392</v>
      </c>
      <c r="D34" s="159" t="s">
        <v>536</v>
      </c>
      <c r="E34" s="162" t="str">
        <f>'S30'!A2</f>
        <v>Shade policies in the planning policy documents of local municipalities with populations of 100,000 or more, Ontario, as of May 2019</v>
      </c>
    </row>
    <row r="35" spans="1:5" ht="28.8" x14ac:dyDescent="0.3">
      <c r="A35" s="151" t="s">
        <v>241</v>
      </c>
      <c r="B35" s="152" t="s">
        <v>337</v>
      </c>
      <c r="C35" s="153" t="s">
        <v>607</v>
      </c>
      <c r="D35" s="154" t="s">
        <v>538</v>
      </c>
      <c r="E35" s="161" t="str">
        <f>'S31'!A2</f>
        <v>Tanning bed use in students in Grade 7 to 12, by grade, Ontario, 2014 and 2015</v>
      </c>
    </row>
    <row r="36" spans="1:5" ht="28.8" x14ac:dyDescent="0.3">
      <c r="A36" s="156" t="s">
        <v>242</v>
      </c>
      <c r="B36" s="157" t="s">
        <v>338</v>
      </c>
      <c r="C36" s="158" t="s">
        <v>367</v>
      </c>
      <c r="D36" s="159" t="s">
        <v>540</v>
      </c>
      <c r="E36" s="162" t="str">
        <f>'S32'!A2</f>
        <v>Annual average ambient fine particulate matter (PM2.5) concentrations (μg/m3), by monitoring station, Ontario, 2013 to 2017</v>
      </c>
    </row>
    <row r="37" spans="1:5" ht="28.8" x14ac:dyDescent="0.3">
      <c r="A37" s="151" t="s">
        <v>243</v>
      </c>
      <c r="B37" s="152" t="s">
        <v>339</v>
      </c>
      <c r="C37" s="153" t="s">
        <v>368</v>
      </c>
      <c r="D37" s="154" t="s">
        <v>541</v>
      </c>
      <c r="E37" s="161" t="str">
        <f>'S33'!A2</f>
        <v>Amount of nickel used (in tonnes) and number of employees working at facilities using nickel, by industry, Ontario, 2013 to 2016</v>
      </c>
    </row>
    <row r="38" spans="1:5" ht="43.2" x14ac:dyDescent="0.3">
      <c r="A38" s="156" t="s">
        <v>243</v>
      </c>
      <c r="B38" s="157" t="s">
        <v>340</v>
      </c>
      <c r="C38" s="158" t="s">
        <v>369</v>
      </c>
      <c r="D38" s="159" t="s">
        <v>542</v>
      </c>
      <c r="E38" s="162" t="str">
        <f>'S34'!A2</f>
        <v>Amount of formaldehyde used (in tonnes) and number of employees working at facilities using formaldehyede, by industry, Ontario, 2013 to 2016</v>
      </c>
    </row>
    <row r="39" spans="1:5" ht="43.2" x14ac:dyDescent="0.3">
      <c r="A39" s="151" t="s">
        <v>244</v>
      </c>
      <c r="B39" s="152" t="s">
        <v>365</v>
      </c>
      <c r="C39" s="153" t="s">
        <v>617</v>
      </c>
      <c r="D39" s="154" t="s">
        <v>613</v>
      </c>
      <c r="E39" s="161" t="str">
        <f>'S35'!A2</f>
        <v>Up-to-date human papillomavirus vaccination coverage (%) in 12- and 13-year-old students, by public health unit, Ontario, 2013/14 to 2017/18 school years</v>
      </c>
    </row>
    <row r="40" spans="1:5" ht="28.8" x14ac:dyDescent="0.3">
      <c r="A40" s="163" t="s">
        <v>244</v>
      </c>
      <c r="B40" s="164" t="s">
        <v>434</v>
      </c>
      <c r="C40" s="165" t="s">
        <v>607</v>
      </c>
      <c r="D40" s="149" t="s">
        <v>614</v>
      </c>
      <c r="E40" s="166" t="str">
        <f>'S36'!A2</f>
        <v>Up-to-date hepatitis B vaccination coverage (%) in 12-year-old students, by public health unit, Ontario, 2013/14 to 2017/18 school years</v>
      </c>
    </row>
  </sheetData>
  <hyperlinks>
    <hyperlink ref="B38" location="'S34'!A1" display="S34"/>
    <hyperlink ref="B40" location="'S36'!A1" display="S36"/>
    <hyperlink ref="B39" location="'S35'!A1" display="S35"/>
    <hyperlink ref="B37" location="'S33'!A1" display="S33"/>
    <hyperlink ref="B36" location="'S32'!A1" display="S32"/>
    <hyperlink ref="B35" location="'S31'!A1" display="S31"/>
    <hyperlink ref="B34" location="'S30'!A1" display="S30"/>
    <hyperlink ref="B33" location="'S29'!A1" display="S29"/>
    <hyperlink ref="B32" location="'S28'!A1" display="S28"/>
    <hyperlink ref="B31" location="'S27'!A1" display="S27"/>
    <hyperlink ref="B30" location="'S26'!A1" display="S26"/>
    <hyperlink ref="B29" location="'S25'!A1" display="S25"/>
    <hyperlink ref="B28" location="'S24'!A1" display="S24"/>
    <hyperlink ref="B27" location="'S23'!A1" display="S23"/>
    <hyperlink ref="B26" location="'S22'!A1" display="S22"/>
    <hyperlink ref="B25" location="'S21'!A1" display="S21"/>
    <hyperlink ref="B24" location="'S20'!A1" display="S20"/>
    <hyperlink ref="B23" location="'S19'!A1" display="S19"/>
    <hyperlink ref="B22" location="'S18'!A1" display="S18"/>
    <hyperlink ref="B21" location="'S17'!A1" display="S17"/>
    <hyperlink ref="B20" location="'S16'!A1" display="S16"/>
    <hyperlink ref="B19" location="'S15'!A1" display="S15"/>
    <hyperlink ref="B18" location="'S14'!A1" display="S14"/>
    <hyperlink ref="B17" location="'S13'!A1" display="S13"/>
    <hyperlink ref="B14" location="'S10'!A1" display="S10"/>
    <hyperlink ref="B13" location="'S9'!A1" display="S9"/>
    <hyperlink ref="B12" location="'S8'!A1" display="S8"/>
    <hyperlink ref="B11" location="'S7'!A1" display="S7"/>
    <hyperlink ref="B10" location="'S6'!A1" display="S6"/>
    <hyperlink ref="B9" location="'S5'!A1" display="S5"/>
    <hyperlink ref="B8" location="'S4'!A1" display="S4"/>
    <hyperlink ref="B7" location="'S3'!A1" display="S3"/>
    <hyperlink ref="B6" location="'S2'!A1" display="S2"/>
    <hyperlink ref="B5" location="'S1'!A1" display="S1"/>
    <hyperlink ref="B15" location="'S11'!A1" display="S11"/>
    <hyperlink ref="B16" location="'S12'!A1" display="S12"/>
  </hyperlinks>
  <pageMargins left="0.7" right="0.7" top="0.75" bottom="0.75" header="0.3" footer="0.3"/>
  <pageSetup orientation="portrait" r:id="rId1"/>
  <ignoredErrors>
    <ignoredError sqref="E5:E19 E21:E25 E27 E29:E40" calculatedColumn="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showGridLines="0" workbookViewId="0">
      <selection activeCell="F5" sqref="F5"/>
    </sheetView>
  </sheetViews>
  <sheetFormatPr defaultColWidth="8.88671875" defaultRowHeight="14.4" x14ac:dyDescent="0.3"/>
  <cols>
    <col min="1" max="1" width="23.33203125" style="4" customWidth="1"/>
    <col min="2" max="2" width="11.6640625" style="4" customWidth="1"/>
    <col min="3" max="3" width="9.33203125" style="4" customWidth="1"/>
    <col min="4" max="5" width="17" style="4" customWidth="1"/>
    <col min="6" max="6" width="11.109375" style="101" customWidth="1"/>
    <col min="7" max="16384" width="8.88671875" style="4"/>
  </cols>
  <sheetData>
    <row r="1" spans="1:6" x14ac:dyDescent="0.3">
      <c r="A1" s="82" t="s">
        <v>290</v>
      </c>
    </row>
    <row r="2" spans="1:6" x14ac:dyDescent="0.3">
      <c r="A2" s="83" t="s">
        <v>572</v>
      </c>
    </row>
    <row r="4" spans="1:6" s="44" customFormat="1" ht="28.95" customHeight="1" x14ac:dyDescent="0.3">
      <c r="A4" s="115" t="s">
        <v>246</v>
      </c>
      <c r="B4" s="116" t="s">
        <v>198</v>
      </c>
      <c r="C4" s="116" t="s">
        <v>245</v>
      </c>
      <c r="D4" s="115" t="s">
        <v>342</v>
      </c>
      <c r="E4" s="115" t="s">
        <v>343</v>
      </c>
      <c r="F4" s="210" t="s">
        <v>393</v>
      </c>
    </row>
    <row r="5" spans="1:6" x14ac:dyDescent="0.3">
      <c r="A5" s="118" t="s">
        <v>5</v>
      </c>
      <c r="B5" s="118" t="s">
        <v>5</v>
      </c>
      <c r="C5" s="119">
        <v>8.5</v>
      </c>
      <c r="D5" s="114">
        <v>8.1</v>
      </c>
      <c r="E5" s="114">
        <v>9</v>
      </c>
      <c r="F5" s="120" t="s">
        <v>607</v>
      </c>
    </row>
    <row r="6" spans="1:6" x14ac:dyDescent="0.3">
      <c r="A6" s="121" t="s">
        <v>8</v>
      </c>
      <c r="B6" s="121" t="s">
        <v>6</v>
      </c>
      <c r="C6" s="122">
        <v>8.5</v>
      </c>
      <c r="D6" s="123">
        <v>7.9</v>
      </c>
      <c r="E6" s="123">
        <v>9.1</v>
      </c>
      <c r="F6" s="124" t="s">
        <v>409</v>
      </c>
    </row>
    <row r="7" spans="1:6" x14ac:dyDescent="0.3">
      <c r="A7" s="118" t="s">
        <v>8</v>
      </c>
      <c r="B7" s="118" t="s">
        <v>7</v>
      </c>
      <c r="C7" s="119">
        <v>8.6</v>
      </c>
      <c r="D7" s="114">
        <v>7.9</v>
      </c>
      <c r="E7" s="114">
        <v>9.1999999999999993</v>
      </c>
      <c r="F7" s="120" t="s">
        <v>397</v>
      </c>
    </row>
    <row r="8" spans="1:6" x14ac:dyDescent="0.3">
      <c r="A8" s="121" t="s">
        <v>9</v>
      </c>
      <c r="B8" s="121" t="s">
        <v>10</v>
      </c>
      <c r="C8" s="219">
        <v>4.8</v>
      </c>
      <c r="D8" s="123">
        <v>4</v>
      </c>
      <c r="E8" s="123">
        <v>5.6</v>
      </c>
      <c r="F8" s="124" t="s">
        <v>394</v>
      </c>
    </row>
    <row r="9" spans="1:6" x14ac:dyDescent="0.3">
      <c r="A9" s="118" t="s">
        <v>9</v>
      </c>
      <c r="B9" s="118" t="s">
        <v>11</v>
      </c>
      <c r="C9" s="220">
        <v>5.7</v>
      </c>
      <c r="D9" s="114">
        <v>4.9000000000000004</v>
      </c>
      <c r="E9" s="114">
        <v>6.5</v>
      </c>
      <c r="F9" s="120" t="s">
        <v>394</v>
      </c>
    </row>
    <row r="10" spans="1:6" x14ac:dyDescent="0.3">
      <c r="A10" s="121" t="s">
        <v>9</v>
      </c>
      <c r="B10" s="121" t="s">
        <v>12</v>
      </c>
      <c r="C10" s="219">
        <v>8.5</v>
      </c>
      <c r="D10" s="123">
        <v>7.3</v>
      </c>
      <c r="E10" s="123">
        <v>9.6</v>
      </c>
      <c r="F10" s="124" t="s">
        <v>394</v>
      </c>
    </row>
    <row r="11" spans="1:6" x14ac:dyDescent="0.3">
      <c r="A11" s="118" t="s">
        <v>9</v>
      </c>
      <c r="B11" s="118" t="s">
        <v>13</v>
      </c>
      <c r="C11" s="220">
        <v>9.4</v>
      </c>
      <c r="D11" s="114">
        <v>8.5</v>
      </c>
      <c r="E11" s="114">
        <v>10.3</v>
      </c>
      <c r="F11" s="120" t="s">
        <v>394</v>
      </c>
    </row>
    <row r="12" spans="1:6" x14ac:dyDescent="0.3">
      <c r="A12" s="125" t="s">
        <v>9</v>
      </c>
      <c r="B12" s="125" t="s">
        <v>14</v>
      </c>
      <c r="C12" s="126">
        <v>14.1</v>
      </c>
      <c r="D12" s="112">
        <v>12.9</v>
      </c>
      <c r="E12" s="112">
        <v>15.3</v>
      </c>
      <c r="F12" s="99" t="s">
        <v>409</v>
      </c>
    </row>
    <row r="13" spans="1:6" x14ac:dyDescent="0.3">
      <c r="F13" s="23"/>
    </row>
    <row r="14" spans="1:6" x14ac:dyDescent="0.3">
      <c r="A14" s="11" t="s">
        <v>1</v>
      </c>
      <c r="B14" s="109" t="s">
        <v>73</v>
      </c>
      <c r="C14" s="13"/>
      <c r="F14" s="23"/>
    </row>
    <row r="15" spans="1:6" x14ac:dyDescent="0.3">
      <c r="A15" s="11" t="s">
        <v>2</v>
      </c>
      <c r="B15" s="14" t="s">
        <v>569</v>
      </c>
      <c r="C15" s="13"/>
    </row>
    <row r="16" spans="1:6" x14ac:dyDescent="0.3">
      <c r="A16" s="11" t="s">
        <v>3</v>
      </c>
      <c r="B16" s="14" t="s">
        <v>234</v>
      </c>
      <c r="C16" s="13"/>
    </row>
    <row r="17" spans="1:3" x14ac:dyDescent="0.3">
      <c r="A17" s="11" t="s">
        <v>4</v>
      </c>
      <c r="B17" s="14" t="s">
        <v>247</v>
      </c>
      <c r="C17" s="13"/>
    </row>
    <row r="18" spans="1:3" x14ac:dyDescent="0.3">
      <c r="A18" s="15"/>
      <c r="B18" s="14" t="s">
        <v>436</v>
      </c>
      <c r="C18" s="13"/>
    </row>
    <row r="19" spans="1:3" x14ac:dyDescent="0.3">
      <c r="A19" s="13"/>
      <c r="B19" s="2"/>
      <c r="C19" s="13"/>
    </row>
    <row r="20" spans="1:3" x14ac:dyDescent="0.3">
      <c r="B20" s="2"/>
    </row>
  </sheetData>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1"/>
  <sheetViews>
    <sheetView showGridLines="0" workbookViewId="0"/>
  </sheetViews>
  <sheetFormatPr defaultRowHeight="14.4" x14ac:dyDescent="0.3"/>
  <cols>
    <col min="1" max="1" width="15.44140625" customWidth="1"/>
    <col min="2" max="2" width="17.33203125" customWidth="1"/>
    <col min="3" max="3" width="21.88671875" customWidth="1"/>
    <col min="4" max="4" width="23.6640625" customWidth="1"/>
    <col min="5" max="6" width="19.6640625" customWidth="1"/>
    <col min="7" max="7" width="17.109375" customWidth="1"/>
    <col min="8" max="8" width="17" customWidth="1"/>
    <col min="9" max="10" width="13.5546875" bestFit="1" customWidth="1"/>
    <col min="11" max="11" width="16.33203125" bestFit="1" customWidth="1"/>
    <col min="12" max="12" width="15.33203125" customWidth="1"/>
  </cols>
  <sheetData>
    <row r="1" spans="1:7" x14ac:dyDescent="0.3">
      <c r="A1" s="84" t="s">
        <v>289</v>
      </c>
    </row>
    <row r="2" spans="1:7" x14ac:dyDescent="0.3">
      <c r="A2" s="84" t="s">
        <v>543</v>
      </c>
    </row>
    <row r="4" spans="1:7" ht="44.4" customHeight="1" x14ac:dyDescent="0.3">
      <c r="A4" s="139" t="s">
        <v>280</v>
      </c>
      <c r="B4" s="222" t="s">
        <v>281</v>
      </c>
      <c r="C4" s="222" t="s">
        <v>282</v>
      </c>
      <c r="D4" s="222" t="s">
        <v>283</v>
      </c>
      <c r="E4" s="222" t="s">
        <v>284</v>
      </c>
      <c r="F4" s="222" t="s">
        <v>285</v>
      </c>
      <c r="G4" s="223" t="s">
        <v>389</v>
      </c>
    </row>
    <row r="5" spans="1:7" x14ac:dyDescent="0.3">
      <c r="A5" s="224">
        <v>2013</v>
      </c>
      <c r="B5" s="225">
        <v>1.39</v>
      </c>
      <c r="C5" s="225">
        <v>0.93</v>
      </c>
      <c r="D5" s="225">
        <v>1.1200000000000001</v>
      </c>
      <c r="E5" s="225">
        <v>1.25</v>
      </c>
      <c r="F5" s="226">
        <v>1.2</v>
      </c>
      <c r="G5" s="227">
        <v>1.57</v>
      </c>
    </row>
    <row r="6" spans="1:7" x14ac:dyDescent="0.3">
      <c r="A6" s="228">
        <v>2014</v>
      </c>
      <c r="B6" s="229">
        <v>1.42</v>
      </c>
      <c r="C6" s="229">
        <v>0.94</v>
      </c>
      <c r="D6" s="229">
        <v>1.1299999999999999</v>
      </c>
      <c r="E6" s="229">
        <v>1.27</v>
      </c>
      <c r="F6" s="230">
        <v>1.23</v>
      </c>
      <c r="G6" s="231">
        <v>1.59</v>
      </c>
    </row>
    <row r="7" spans="1:7" x14ac:dyDescent="0.3">
      <c r="A7" s="224">
        <v>2015</v>
      </c>
      <c r="B7" s="225">
        <v>1.44</v>
      </c>
      <c r="C7" s="225">
        <v>0.95</v>
      </c>
      <c r="D7" s="225">
        <v>1.1399999999999999</v>
      </c>
      <c r="E7" s="225">
        <v>1.29</v>
      </c>
      <c r="F7" s="226">
        <v>1.23</v>
      </c>
      <c r="G7" s="227">
        <v>1.61</v>
      </c>
    </row>
    <row r="8" spans="1:7" x14ac:dyDescent="0.3">
      <c r="A8" s="228">
        <v>2016</v>
      </c>
      <c r="B8" s="229">
        <v>1.46</v>
      </c>
      <c r="C8" s="229">
        <v>0.96</v>
      </c>
      <c r="D8" s="229">
        <v>1.1499999999999999</v>
      </c>
      <c r="E8" s="229">
        <v>1.31</v>
      </c>
      <c r="F8" s="230">
        <v>1.26</v>
      </c>
      <c r="G8" s="231">
        <v>1.64</v>
      </c>
    </row>
    <row r="9" spans="1:7" x14ac:dyDescent="0.3">
      <c r="A9" s="224">
        <v>2017</v>
      </c>
      <c r="B9" s="225">
        <v>1.49</v>
      </c>
      <c r="C9" s="225">
        <v>1.17</v>
      </c>
      <c r="D9" s="225">
        <v>1.17</v>
      </c>
      <c r="E9" s="225">
        <v>1.33</v>
      </c>
      <c r="F9" s="226">
        <v>1.29</v>
      </c>
      <c r="G9" s="227">
        <v>1.67</v>
      </c>
    </row>
    <row r="10" spans="1:7" x14ac:dyDescent="0.3">
      <c r="A10" s="228">
        <v>2018</v>
      </c>
      <c r="B10" s="229">
        <v>1.52</v>
      </c>
      <c r="C10" s="229">
        <v>1.32</v>
      </c>
      <c r="D10" s="229">
        <v>1.32</v>
      </c>
      <c r="E10" s="229">
        <v>1.35</v>
      </c>
      <c r="F10" s="230">
        <v>1.29</v>
      </c>
      <c r="G10" s="231">
        <v>1.7</v>
      </c>
    </row>
    <row r="11" spans="1:7" x14ac:dyDescent="0.3">
      <c r="A11" s="232">
        <v>2019</v>
      </c>
      <c r="B11" s="233">
        <v>1.55</v>
      </c>
      <c r="C11" s="233">
        <v>1.45</v>
      </c>
      <c r="D11" s="233">
        <v>1.45</v>
      </c>
      <c r="E11" s="233">
        <v>1.06</v>
      </c>
      <c r="F11" s="234">
        <v>1.29</v>
      </c>
      <c r="G11" s="221">
        <v>1.75</v>
      </c>
    </row>
    <row r="12" spans="1:7" x14ac:dyDescent="0.3">
      <c r="D12" s="58"/>
      <c r="E12" s="58"/>
      <c r="F12" s="58"/>
    </row>
    <row r="13" spans="1:7" x14ac:dyDescent="0.3">
      <c r="A13" s="58" t="s">
        <v>1</v>
      </c>
      <c r="B13" s="78" t="s">
        <v>73</v>
      </c>
      <c r="C13" s="59"/>
      <c r="D13" s="3"/>
      <c r="E13" s="3"/>
      <c r="F13" s="3"/>
    </row>
    <row r="14" spans="1:7" x14ac:dyDescent="0.3">
      <c r="A14" t="s">
        <v>36</v>
      </c>
      <c r="B14" t="s">
        <v>481</v>
      </c>
    </row>
    <row r="15" spans="1:7" x14ac:dyDescent="0.3">
      <c r="A15" t="s">
        <v>3</v>
      </c>
      <c r="B15" s="14" t="s">
        <v>234</v>
      </c>
    </row>
    <row r="16" spans="1:7" x14ac:dyDescent="0.3">
      <c r="A16" t="s">
        <v>4</v>
      </c>
      <c r="B16" t="s">
        <v>437</v>
      </c>
      <c r="D16" s="77"/>
      <c r="E16" s="77"/>
      <c r="F16" s="77"/>
    </row>
    <row r="17" spans="2:6" x14ac:dyDescent="0.3">
      <c r="B17" t="s">
        <v>438</v>
      </c>
      <c r="D17" s="77"/>
      <c r="E17" s="77"/>
      <c r="F17" s="77"/>
    </row>
    <row r="18" spans="2:6" x14ac:dyDescent="0.3">
      <c r="B18" s="75" t="s">
        <v>491</v>
      </c>
      <c r="D18" s="77"/>
      <c r="E18" s="77"/>
      <c r="F18" s="77"/>
    </row>
    <row r="19" spans="2:6" x14ac:dyDescent="0.3">
      <c r="B19" t="s">
        <v>492</v>
      </c>
      <c r="D19" s="77"/>
      <c r="E19" s="77"/>
      <c r="F19" s="77"/>
    </row>
    <row r="20" spans="2:6" x14ac:dyDescent="0.3">
      <c r="D20" s="77"/>
      <c r="E20" s="77"/>
      <c r="F20" s="77"/>
    </row>
    <row r="21" spans="2:6" x14ac:dyDescent="0.3">
      <c r="D21" s="77"/>
      <c r="E21" s="77"/>
      <c r="F21" s="77"/>
    </row>
  </sheetData>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7"/>
  <sheetViews>
    <sheetView showGridLines="0" topLeftCell="A13" workbookViewId="0">
      <selection activeCell="B28" sqref="B28"/>
    </sheetView>
  </sheetViews>
  <sheetFormatPr defaultRowHeight="14.4" x14ac:dyDescent="0.3"/>
  <cols>
    <col min="1" max="1" width="37.44140625" customWidth="1"/>
  </cols>
  <sheetData>
    <row r="1" spans="1:7" x14ac:dyDescent="0.3">
      <c r="A1" s="84" t="s">
        <v>388</v>
      </c>
    </row>
    <row r="2" spans="1:7" x14ac:dyDescent="0.3">
      <c r="A2" s="87" t="s">
        <v>544</v>
      </c>
      <c r="B2" s="1"/>
      <c r="C2" s="1"/>
      <c r="D2" s="1"/>
      <c r="E2" s="1"/>
      <c r="F2" s="1"/>
      <c r="G2" s="1"/>
    </row>
    <row r="4" spans="1:7" x14ac:dyDescent="0.3">
      <c r="A4" s="95" t="s">
        <v>225</v>
      </c>
      <c r="B4" s="95" t="s">
        <v>245</v>
      </c>
    </row>
    <row r="5" spans="1:7" x14ac:dyDescent="0.3">
      <c r="A5" s="96" t="s">
        <v>5</v>
      </c>
      <c r="B5" s="93">
        <v>79.258064516129039</v>
      </c>
    </row>
    <row r="6" spans="1:7" x14ac:dyDescent="0.3">
      <c r="A6" s="97" t="s">
        <v>108</v>
      </c>
      <c r="B6" s="94">
        <v>70.212765957446805</v>
      </c>
    </row>
    <row r="7" spans="1:7" x14ac:dyDescent="0.3">
      <c r="A7" s="96" t="s">
        <v>185</v>
      </c>
      <c r="B7" s="93">
        <v>83.870967741935488</v>
      </c>
    </row>
    <row r="8" spans="1:7" x14ac:dyDescent="0.3">
      <c r="A8" s="97" t="s">
        <v>52</v>
      </c>
      <c r="B8" s="94">
        <v>72.972972972972968</v>
      </c>
    </row>
    <row r="9" spans="1:7" x14ac:dyDescent="0.3">
      <c r="A9" s="96" t="s">
        <v>110</v>
      </c>
      <c r="B9" s="93">
        <v>82.945736434108525</v>
      </c>
    </row>
    <row r="10" spans="1:7" x14ac:dyDescent="0.3">
      <c r="A10" s="97" t="s">
        <v>111</v>
      </c>
      <c r="B10" s="94">
        <v>71.641791044776113</v>
      </c>
    </row>
    <row r="11" spans="1:7" x14ac:dyDescent="0.3">
      <c r="A11" s="96" t="s">
        <v>112</v>
      </c>
      <c r="B11" s="93">
        <v>73.076923076923066</v>
      </c>
    </row>
    <row r="12" spans="1:7" x14ac:dyDescent="0.3">
      <c r="A12" s="97" t="s">
        <v>186</v>
      </c>
      <c r="B12" s="94">
        <v>73.75</v>
      </c>
    </row>
    <row r="13" spans="1:7" x14ac:dyDescent="0.3">
      <c r="A13" s="96" t="s">
        <v>114</v>
      </c>
      <c r="B13" s="93">
        <v>78.260869565217391</v>
      </c>
    </row>
    <row r="14" spans="1:7" x14ac:dyDescent="0.3">
      <c r="A14" s="97" t="s">
        <v>115</v>
      </c>
      <c r="B14" s="94">
        <v>73.417721518987349</v>
      </c>
    </row>
    <row r="15" spans="1:7" x14ac:dyDescent="0.3">
      <c r="A15" s="96" t="s">
        <v>116</v>
      </c>
      <c r="B15" s="93">
        <v>83.636363636363626</v>
      </c>
    </row>
    <row r="16" spans="1:7" x14ac:dyDescent="0.3">
      <c r="A16" s="97" t="s">
        <v>55</v>
      </c>
      <c r="B16" s="94">
        <v>83.720930232558146</v>
      </c>
    </row>
    <row r="17" spans="1:2" x14ac:dyDescent="0.3">
      <c r="A17" s="96" t="s">
        <v>117</v>
      </c>
      <c r="B17" s="93">
        <v>85.148514851485146</v>
      </c>
    </row>
    <row r="18" spans="1:2" x14ac:dyDescent="0.3">
      <c r="A18" s="97" t="s">
        <v>118</v>
      </c>
      <c r="B18" s="94">
        <v>71.875</v>
      </c>
    </row>
    <row r="19" spans="1:2" x14ac:dyDescent="0.3">
      <c r="A19" s="96" t="s">
        <v>119</v>
      </c>
      <c r="B19" s="93">
        <v>80.645161290322577</v>
      </c>
    </row>
    <row r="20" spans="1:2" x14ac:dyDescent="0.3">
      <c r="A20" s="97" t="s">
        <v>120</v>
      </c>
      <c r="B20" s="94">
        <v>72.340425531914903</v>
      </c>
    </row>
    <row r="21" spans="1:2" x14ac:dyDescent="0.3">
      <c r="A21" s="96" t="s">
        <v>121</v>
      </c>
      <c r="B21" s="93">
        <v>73.333333333333329</v>
      </c>
    </row>
    <row r="22" spans="1:2" x14ac:dyDescent="0.3">
      <c r="A22" s="97" t="s">
        <v>122</v>
      </c>
      <c r="B22" s="94">
        <v>84.761904761904759</v>
      </c>
    </row>
    <row r="23" spans="1:2" x14ac:dyDescent="0.3">
      <c r="A23" s="96" t="s">
        <v>123</v>
      </c>
      <c r="B23" s="93">
        <v>91.780821917808225</v>
      </c>
    </row>
    <row r="24" spans="1:2" x14ac:dyDescent="0.3">
      <c r="A24" s="97" t="s">
        <v>124</v>
      </c>
      <c r="B24" s="94">
        <v>71.641791044776113</v>
      </c>
    </row>
    <row r="25" spans="1:2" x14ac:dyDescent="0.3">
      <c r="A25" s="96" t="s">
        <v>125</v>
      </c>
      <c r="B25" s="93">
        <v>58.974358974358978</v>
      </c>
    </row>
    <row r="26" spans="1:2" x14ac:dyDescent="0.3">
      <c r="A26" s="97" t="s">
        <v>64</v>
      </c>
      <c r="B26" s="94">
        <v>81.818181818181827</v>
      </c>
    </row>
    <row r="27" spans="1:2" x14ac:dyDescent="0.3">
      <c r="A27" s="96" t="s">
        <v>126</v>
      </c>
      <c r="B27" s="93">
        <v>81.481481481481481</v>
      </c>
    </row>
    <row r="28" spans="1:2" x14ac:dyDescent="0.3">
      <c r="A28" s="97" t="s">
        <v>127</v>
      </c>
      <c r="B28" s="94">
        <v>81.060606060606062</v>
      </c>
    </row>
    <row r="29" spans="1:2" x14ac:dyDescent="0.3">
      <c r="A29" s="96" t="s">
        <v>128</v>
      </c>
      <c r="B29" s="93">
        <v>80.645161290322577</v>
      </c>
    </row>
    <row r="30" spans="1:2" x14ac:dyDescent="0.3">
      <c r="A30" s="97" t="s">
        <v>129</v>
      </c>
      <c r="B30" s="94">
        <v>76</v>
      </c>
    </row>
    <row r="31" spans="1:2" x14ac:dyDescent="0.3">
      <c r="A31" s="96" t="s">
        <v>130</v>
      </c>
      <c r="B31" s="93">
        <v>66.666666666666657</v>
      </c>
    </row>
    <row r="32" spans="1:2" x14ac:dyDescent="0.3">
      <c r="A32" s="97" t="s">
        <v>136</v>
      </c>
      <c r="B32" s="94">
        <v>86.440677966101703</v>
      </c>
    </row>
    <row r="33" spans="1:2" x14ac:dyDescent="0.3">
      <c r="A33" s="96" t="s">
        <v>131</v>
      </c>
      <c r="B33" s="93">
        <v>68.421052631578945</v>
      </c>
    </row>
    <row r="34" spans="1:2" x14ac:dyDescent="0.3">
      <c r="A34" s="97" t="s">
        <v>132</v>
      </c>
      <c r="B34" s="94">
        <v>77.710843373493972</v>
      </c>
    </row>
    <row r="35" spans="1:2" x14ac:dyDescent="0.3">
      <c r="A35" s="96" t="s">
        <v>133</v>
      </c>
      <c r="B35" s="93">
        <v>68.75</v>
      </c>
    </row>
    <row r="36" spans="1:2" x14ac:dyDescent="0.3">
      <c r="A36" s="97" t="s">
        <v>134</v>
      </c>
      <c r="B36" s="94">
        <v>73.214285714285708</v>
      </c>
    </row>
    <row r="37" spans="1:2" x14ac:dyDescent="0.3">
      <c r="A37" s="96" t="s">
        <v>135</v>
      </c>
      <c r="B37" s="93">
        <v>52.631578947368418</v>
      </c>
    </row>
    <row r="38" spans="1:2" x14ac:dyDescent="0.3">
      <c r="A38" s="97" t="s">
        <v>68</v>
      </c>
      <c r="B38" s="94">
        <v>77.492877492877483</v>
      </c>
    </row>
    <row r="39" spans="1:2" x14ac:dyDescent="0.3">
      <c r="A39" s="96" t="s">
        <v>137</v>
      </c>
      <c r="B39" s="93">
        <v>80.519480519480524</v>
      </c>
    </row>
    <row r="40" spans="1:2" x14ac:dyDescent="0.3">
      <c r="A40" s="97" t="s">
        <v>138</v>
      </c>
      <c r="B40" s="94">
        <v>86.238532110091754</v>
      </c>
    </row>
    <row r="41" spans="1:2" x14ac:dyDescent="0.3">
      <c r="A41" s="96" t="s">
        <v>139</v>
      </c>
      <c r="B41" s="93">
        <v>80.434782608695656</v>
      </c>
    </row>
    <row r="43" spans="1:2" x14ac:dyDescent="0.3">
      <c r="A43" t="s">
        <v>1</v>
      </c>
      <c r="B43" t="s">
        <v>73</v>
      </c>
    </row>
    <row r="44" spans="1:2" x14ac:dyDescent="0.3">
      <c r="A44" t="s">
        <v>2</v>
      </c>
      <c r="B44" t="s">
        <v>439</v>
      </c>
    </row>
    <row r="45" spans="1:2" x14ac:dyDescent="0.3">
      <c r="A45" t="s">
        <v>3</v>
      </c>
      <c r="B45" t="s">
        <v>234</v>
      </c>
    </row>
    <row r="46" spans="1:2" x14ac:dyDescent="0.3">
      <c r="A46" t="s">
        <v>4</v>
      </c>
      <c r="B46" s="75" t="s">
        <v>560</v>
      </c>
    </row>
    <row r="47" spans="1:2" x14ac:dyDescent="0.3">
      <c r="B47" s="75" t="s">
        <v>577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8"/>
  <sheetViews>
    <sheetView showGridLines="0" workbookViewId="0"/>
  </sheetViews>
  <sheetFormatPr defaultRowHeight="14.4" x14ac:dyDescent="0.3"/>
  <cols>
    <col min="1" max="1" width="41.5546875" customWidth="1"/>
    <col min="2" max="2" width="18.5546875" customWidth="1"/>
    <col min="4" max="4" width="8.88671875" customWidth="1"/>
  </cols>
  <sheetData>
    <row r="1" spans="1:2" x14ac:dyDescent="0.3">
      <c r="A1" s="84" t="s">
        <v>384</v>
      </c>
    </row>
    <row r="2" spans="1:2" s="1" customFormat="1" x14ac:dyDescent="0.3">
      <c r="A2" s="87" t="s">
        <v>545</v>
      </c>
    </row>
    <row r="4" spans="1:2" x14ac:dyDescent="0.3">
      <c r="A4" s="116" t="s">
        <v>225</v>
      </c>
      <c r="B4" s="235" t="s">
        <v>386</v>
      </c>
    </row>
    <row r="5" spans="1:2" x14ac:dyDescent="0.3">
      <c r="A5" s="211" t="s">
        <v>5</v>
      </c>
      <c r="B5" s="236">
        <v>2.5032396766395699</v>
      </c>
    </row>
    <row r="6" spans="1:2" x14ac:dyDescent="0.3">
      <c r="A6" s="214" t="s">
        <v>108</v>
      </c>
      <c r="B6" s="237">
        <v>4.7724837950441827</v>
      </c>
    </row>
    <row r="7" spans="1:2" x14ac:dyDescent="0.3">
      <c r="A7" s="211" t="s">
        <v>185</v>
      </c>
      <c r="B7" s="236">
        <v>2.4342840272773896</v>
      </c>
    </row>
    <row r="8" spans="1:2" x14ac:dyDescent="0.3">
      <c r="A8" s="214" t="s">
        <v>52</v>
      </c>
      <c r="B8" s="237">
        <v>4.137082797562476</v>
      </c>
    </row>
    <row r="9" spans="1:2" x14ac:dyDescent="0.3">
      <c r="A9" s="211" t="s">
        <v>110</v>
      </c>
      <c r="B9" s="236">
        <v>2.2113843437416967</v>
      </c>
    </row>
    <row r="10" spans="1:2" x14ac:dyDescent="0.3">
      <c r="A10" s="214" t="s">
        <v>111</v>
      </c>
      <c r="B10" s="237">
        <v>3.8205373842434196</v>
      </c>
    </row>
    <row r="11" spans="1:2" x14ac:dyDescent="0.3">
      <c r="A11" s="211" t="s">
        <v>112</v>
      </c>
      <c r="B11" s="236">
        <v>3.3914665484001412</v>
      </c>
    </row>
    <row r="12" spans="1:2" x14ac:dyDescent="0.3">
      <c r="A12" s="214" t="s">
        <v>186</v>
      </c>
      <c r="B12" s="237">
        <v>5.5878408582923553</v>
      </c>
    </row>
    <row r="13" spans="1:2" x14ac:dyDescent="0.3">
      <c r="A13" s="211" t="s">
        <v>114</v>
      </c>
      <c r="B13" s="236">
        <v>4.7690388735321712</v>
      </c>
    </row>
    <row r="14" spans="1:2" x14ac:dyDescent="0.3">
      <c r="A14" s="214" t="s">
        <v>115</v>
      </c>
      <c r="B14" s="237">
        <v>4.8136683809013139</v>
      </c>
    </row>
    <row r="15" spans="1:2" x14ac:dyDescent="0.3">
      <c r="A15" s="211" t="s">
        <v>116</v>
      </c>
      <c r="B15" s="236">
        <v>2.2109441736596152</v>
      </c>
    </row>
    <row r="16" spans="1:2" x14ac:dyDescent="0.3">
      <c r="A16" s="214" t="s">
        <v>55</v>
      </c>
      <c r="B16" s="237">
        <v>1.7378125789340741</v>
      </c>
    </row>
    <row r="17" spans="1:2" x14ac:dyDescent="0.3">
      <c r="A17" s="211" t="s">
        <v>117</v>
      </c>
      <c r="B17" s="236">
        <v>7.0178851846190193</v>
      </c>
    </row>
    <row r="18" spans="1:2" x14ac:dyDescent="0.3">
      <c r="A18" s="214" t="s">
        <v>118</v>
      </c>
      <c r="B18" s="237">
        <v>6.5045938694202787</v>
      </c>
    </row>
    <row r="19" spans="1:2" x14ac:dyDescent="0.3">
      <c r="A19" s="211" t="s">
        <v>119</v>
      </c>
      <c r="B19" s="236">
        <v>3.4081664064733177</v>
      </c>
    </row>
    <row r="20" spans="1:2" x14ac:dyDescent="0.3">
      <c r="A20" s="214" t="s">
        <v>120</v>
      </c>
      <c r="B20" s="237">
        <v>4.2232765437423625</v>
      </c>
    </row>
    <row r="21" spans="1:2" x14ac:dyDescent="0.3">
      <c r="A21" s="211" t="s">
        <v>121</v>
      </c>
      <c r="B21" s="236">
        <v>5.04802353052035</v>
      </c>
    </row>
    <row r="22" spans="1:2" x14ac:dyDescent="0.3">
      <c r="A22" s="214" t="s">
        <v>122</v>
      </c>
      <c r="B22" s="237">
        <v>2.4849835991082458</v>
      </c>
    </row>
    <row r="23" spans="1:2" x14ac:dyDescent="0.3">
      <c r="A23" s="211" t="s">
        <v>123</v>
      </c>
      <c r="B23" s="236">
        <v>5.4464470015941426</v>
      </c>
    </row>
    <row r="24" spans="1:2" x14ac:dyDescent="0.3">
      <c r="A24" s="214" t="s">
        <v>124</v>
      </c>
      <c r="B24" s="237">
        <v>5.9841055301914281</v>
      </c>
    </row>
    <row r="25" spans="1:2" x14ac:dyDescent="0.3">
      <c r="A25" s="211" t="s">
        <v>125</v>
      </c>
      <c r="B25" s="236">
        <v>5.5241999357035851</v>
      </c>
    </row>
    <row r="26" spans="1:2" x14ac:dyDescent="0.3">
      <c r="A26" s="214" t="s">
        <v>64</v>
      </c>
      <c r="B26" s="237">
        <v>2.1372307889238873</v>
      </c>
    </row>
    <row r="27" spans="1:2" x14ac:dyDescent="0.3">
      <c r="A27" s="211" t="s">
        <v>126</v>
      </c>
      <c r="B27" s="236">
        <v>2.798536469076172</v>
      </c>
    </row>
    <row r="28" spans="1:2" x14ac:dyDescent="0.3">
      <c r="A28" s="214" t="s">
        <v>127</v>
      </c>
      <c r="B28" s="237">
        <v>1.0122699386503067</v>
      </c>
    </row>
    <row r="29" spans="1:2" x14ac:dyDescent="0.3">
      <c r="A29" s="211" t="s">
        <v>128</v>
      </c>
      <c r="B29" s="236">
        <v>4.6689559612024825</v>
      </c>
    </row>
    <row r="30" spans="1:2" x14ac:dyDescent="0.3">
      <c r="A30" s="214" t="s">
        <v>129</v>
      </c>
      <c r="B30" s="237">
        <v>3.9672464136092422</v>
      </c>
    </row>
    <row r="31" spans="1:2" x14ac:dyDescent="0.3">
      <c r="A31" s="211" t="s">
        <v>130</v>
      </c>
      <c r="B31" s="236">
        <v>5.2068995079947875</v>
      </c>
    </row>
    <row r="32" spans="1:2" x14ac:dyDescent="0.3">
      <c r="A32" s="214" t="s">
        <v>136</v>
      </c>
      <c r="B32" s="237">
        <v>2.4617387385883807</v>
      </c>
    </row>
    <row r="33" spans="1:2" x14ac:dyDescent="0.3">
      <c r="A33" s="211" t="s">
        <v>131</v>
      </c>
      <c r="B33" s="236">
        <v>4.1601420924279005</v>
      </c>
    </row>
    <row r="34" spans="1:2" x14ac:dyDescent="0.3">
      <c r="A34" s="214" t="s">
        <v>132</v>
      </c>
      <c r="B34" s="237">
        <v>3.3077019640974856</v>
      </c>
    </row>
    <row r="35" spans="1:2" x14ac:dyDescent="0.3">
      <c r="A35" s="211" t="s">
        <v>133</v>
      </c>
      <c r="B35" s="236">
        <v>4.7173983548073242</v>
      </c>
    </row>
    <row r="36" spans="1:2" x14ac:dyDescent="0.3">
      <c r="A36" s="214" t="s">
        <v>134</v>
      </c>
      <c r="B36" s="237">
        <v>4.4004860699035335</v>
      </c>
    </row>
    <row r="37" spans="1:2" x14ac:dyDescent="0.3">
      <c r="A37" s="211" t="s">
        <v>135</v>
      </c>
      <c r="B37" s="236">
        <v>6.7824866647945301</v>
      </c>
    </row>
    <row r="38" spans="1:2" x14ac:dyDescent="0.3">
      <c r="A38" s="214" t="s">
        <v>68</v>
      </c>
      <c r="B38" s="237">
        <v>1.3275686846593198</v>
      </c>
    </row>
    <row r="39" spans="1:2" x14ac:dyDescent="0.3">
      <c r="A39" s="211" t="s">
        <v>137</v>
      </c>
      <c r="B39" s="236">
        <v>3.0134273627031618</v>
      </c>
    </row>
    <row r="40" spans="1:2" x14ac:dyDescent="0.3">
      <c r="A40" s="214" t="s">
        <v>138</v>
      </c>
      <c r="B40" s="237">
        <v>3.0732533911518498</v>
      </c>
    </row>
    <row r="41" spans="1:2" x14ac:dyDescent="0.3">
      <c r="A41" s="217" t="s">
        <v>139</v>
      </c>
      <c r="B41" s="93">
        <v>1.3710157338957809</v>
      </c>
    </row>
    <row r="44" spans="1:2" x14ac:dyDescent="0.3">
      <c r="A44" t="s">
        <v>1</v>
      </c>
      <c r="B44" t="s">
        <v>73</v>
      </c>
    </row>
    <row r="45" spans="1:2" x14ac:dyDescent="0.3">
      <c r="A45" t="s">
        <v>2</v>
      </c>
      <c r="B45" t="s">
        <v>482</v>
      </c>
    </row>
    <row r="46" spans="1:2" x14ac:dyDescent="0.3">
      <c r="A46" t="s">
        <v>3</v>
      </c>
      <c r="B46" t="s">
        <v>234</v>
      </c>
    </row>
    <row r="47" spans="1:2" x14ac:dyDescent="0.3">
      <c r="A47" t="s">
        <v>4</v>
      </c>
      <c r="B47" s="75" t="s">
        <v>561</v>
      </c>
    </row>
    <row r="48" spans="1:2" x14ac:dyDescent="0.3">
      <c r="B48" s="75" t="s">
        <v>577</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showGridLines="0" workbookViewId="0">
      <selection activeCell="F5" sqref="F5"/>
    </sheetView>
  </sheetViews>
  <sheetFormatPr defaultColWidth="8.88671875" defaultRowHeight="14.4" x14ac:dyDescent="0.3"/>
  <cols>
    <col min="1" max="1" width="23.33203125" style="4" customWidth="1"/>
    <col min="2" max="2" width="14.5546875" style="4" customWidth="1"/>
    <col min="3" max="3" width="10.109375" style="4" customWidth="1"/>
    <col min="4" max="5" width="17" style="4" customWidth="1"/>
    <col min="6" max="6" width="13.109375" style="4" customWidth="1"/>
    <col min="7" max="16384" width="8.88671875" style="4"/>
  </cols>
  <sheetData>
    <row r="1" spans="1:6" x14ac:dyDescent="0.3">
      <c r="A1" s="82" t="s">
        <v>385</v>
      </c>
    </row>
    <row r="2" spans="1:6" x14ac:dyDescent="0.3">
      <c r="A2" s="83" t="s">
        <v>573</v>
      </c>
    </row>
    <row r="4" spans="1:6" ht="28.2" customHeight="1" x14ac:dyDescent="0.3">
      <c r="A4" s="115" t="s">
        <v>246</v>
      </c>
      <c r="B4" s="116" t="s">
        <v>198</v>
      </c>
      <c r="C4" s="116" t="s">
        <v>245</v>
      </c>
      <c r="D4" s="115" t="s">
        <v>342</v>
      </c>
      <c r="E4" s="115" t="s">
        <v>343</v>
      </c>
      <c r="F4" s="117" t="s">
        <v>393</v>
      </c>
    </row>
    <row r="5" spans="1:6" x14ac:dyDescent="0.3">
      <c r="A5" s="118" t="s">
        <v>5</v>
      </c>
      <c r="B5" s="118" t="s">
        <v>5</v>
      </c>
      <c r="C5" s="119">
        <v>77.099999999999994</v>
      </c>
      <c r="D5" s="114">
        <v>76.400000000000006</v>
      </c>
      <c r="E5" s="114">
        <v>77.8</v>
      </c>
      <c r="F5" s="120" t="s">
        <v>607</v>
      </c>
    </row>
    <row r="6" spans="1:6" x14ac:dyDescent="0.3">
      <c r="A6" s="121" t="s">
        <v>8</v>
      </c>
      <c r="B6" s="121" t="s">
        <v>6</v>
      </c>
      <c r="C6" s="122">
        <v>83</v>
      </c>
      <c r="D6" s="123">
        <v>82</v>
      </c>
      <c r="E6" s="123">
        <v>83.9</v>
      </c>
      <c r="F6" s="124" t="s">
        <v>409</v>
      </c>
    </row>
    <row r="7" spans="1:6" x14ac:dyDescent="0.3">
      <c r="A7" s="118" t="s">
        <v>8</v>
      </c>
      <c r="B7" s="118" t="s">
        <v>7</v>
      </c>
      <c r="C7" s="119">
        <v>71.5</v>
      </c>
      <c r="D7" s="114">
        <v>70.5</v>
      </c>
      <c r="E7" s="114">
        <v>72.599999999999994</v>
      </c>
      <c r="F7" s="120" t="s">
        <v>394</v>
      </c>
    </row>
    <row r="8" spans="1:6" x14ac:dyDescent="0.3">
      <c r="A8" s="121" t="s">
        <v>9</v>
      </c>
      <c r="B8" s="121" t="s">
        <v>10</v>
      </c>
      <c r="C8" s="122">
        <v>82</v>
      </c>
      <c r="D8" s="123">
        <v>80.5</v>
      </c>
      <c r="E8" s="123">
        <v>83.5</v>
      </c>
      <c r="F8" s="124" t="s">
        <v>394</v>
      </c>
    </row>
    <row r="9" spans="1:6" x14ac:dyDescent="0.3">
      <c r="A9" s="118" t="s">
        <v>9</v>
      </c>
      <c r="B9" s="118" t="s">
        <v>11</v>
      </c>
      <c r="C9" s="119">
        <v>77.900000000000006</v>
      </c>
      <c r="D9" s="114">
        <v>76</v>
      </c>
      <c r="E9" s="114">
        <v>79.8</v>
      </c>
      <c r="F9" s="120" t="s">
        <v>394</v>
      </c>
    </row>
    <row r="10" spans="1:6" x14ac:dyDescent="0.3">
      <c r="A10" s="121" t="s">
        <v>9</v>
      </c>
      <c r="B10" s="121" t="s">
        <v>12</v>
      </c>
      <c r="C10" s="122">
        <v>75.599999999999994</v>
      </c>
      <c r="D10" s="123">
        <v>73.900000000000006</v>
      </c>
      <c r="E10" s="123">
        <v>77.3</v>
      </c>
      <c r="F10" s="124" t="s">
        <v>397</v>
      </c>
    </row>
    <row r="11" spans="1:6" x14ac:dyDescent="0.3">
      <c r="A11" s="118" t="s">
        <v>9</v>
      </c>
      <c r="B11" s="118" t="s">
        <v>13</v>
      </c>
      <c r="C11" s="119">
        <v>75.900000000000006</v>
      </c>
      <c r="D11" s="114">
        <v>74.400000000000006</v>
      </c>
      <c r="E11" s="114">
        <v>77.400000000000006</v>
      </c>
      <c r="F11" s="120" t="s">
        <v>397</v>
      </c>
    </row>
    <row r="12" spans="1:6" x14ac:dyDescent="0.3">
      <c r="A12" s="125" t="s">
        <v>9</v>
      </c>
      <c r="B12" s="125" t="s">
        <v>14</v>
      </c>
      <c r="C12" s="126">
        <v>74.7</v>
      </c>
      <c r="D12" s="112">
        <v>73.3</v>
      </c>
      <c r="E12" s="112">
        <v>76.099999999999994</v>
      </c>
      <c r="F12" s="99" t="s">
        <v>409</v>
      </c>
    </row>
    <row r="13" spans="1:6" x14ac:dyDescent="0.3">
      <c r="F13" s="6"/>
    </row>
    <row r="14" spans="1:6" x14ac:dyDescent="0.3">
      <c r="A14" s="11" t="s">
        <v>1</v>
      </c>
      <c r="B14" s="109" t="s">
        <v>73</v>
      </c>
      <c r="C14" s="13"/>
      <c r="F14" s="6"/>
    </row>
    <row r="15" spans="1:6" x14ac:dyDescent="0.3">
      <c r="A15" s="11" t="s">
        <v>2</v>
      </c>
      <c r="B15" s="14" t="s">
        <v>569</v>
      </c>
      <c r="C15" s="13"/>
    </row>
    <row r="16" spans="1:6" x14ac:dyDescent="0.3">
      <c r="A16" s="11" t="s">
        <v>3</v>
      </c>
      <c r="B16" s="14" t="s">
        <v>234</v>
      </c>
      <c r="C16" s="13"/>
    </row>
    <row r="17" spans="1:3" x14ac:dyDescent="0.3">
      <c r="A17" s="11" t="s">
        <v>4</v>
      </c>
      <c r="B17" s="14" t="s">
        <v>247</v>
      </c>
      <c r="C17" s="13"/>
    </row>
    <row r="18" spans="1:3" x14ac:dyDescent="0.3">
      <c r="A18" s="13"/>
      <c r="B18" s="2"/>
      <c r="C18" s="13"/>
    </row>
    <row r="19" spans="1:3" x14ac:dyDescent="0.3">
      <c r="B19" s="2"/>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election activeCell="F5" sqref="F5"/>
    </sheetView>
  </sheetViews>
  <sheetFormatPr defaultRowHeight="14.4" x14ac:dyDescent="0.3"/>
  <cols>
    <col min="1" max="1" width="17.44140625" customWidth="1"/>
    <col min="2" max="2" width="11.88671875" customWidth="1"/>
    <col min="4" max="4" width="12.109375" customWidth="1"/>
    <col min="5" max="5" width="11.33203125" customWidth="1"/>
    <col min="6" max="6" width="13" customWidth="1"/>
  </cols>
  <sheetData>
    <row r="1" spans="1:9" x14ac:dyDescent="0.3">
      <c r="A1" s="82" t="s">
        <v>291</v>
      </c>
      <c r="B1" s="4"/>
      <c r="C1" s="4"/>
      <c r="D1" s="4"/>
      <c r="E1" s="4"/>
      <c r="F1" s="4"/>
      <c r="G1" s="4"/>
      <c r="H1" s="4"/>
      <c r="I1" s="4"/>
    </row>
    <row r="2" spans="1:9" x14ac:dyDescent="0.3">
      <c r="A2" s="83" t="s">
        <v>574</v>
      </c>
      <c r="B2" s="4"/>
      <c r="C2" s="4"/>
      <c r="D2" s="4"/>
      <c r="E2" s="4"/>
      <c r="F2" s="4"/>
      <c r="G2" s="4"/>
      <c r="H2" s="4"/>
      <c r="I2" s="4"/>
    </row>
    <row r="3" spans="1:9" x14ac:dyDescent="0.3">
      <c r="A3" s="4"/>
      <c r="B3" s="4"/>
      <c r="C3" s="4"/>
      <c r="D3" s="4"/>
      <c r="E3" s="4"/>
      <c r="F3" s="4"/>
      <c r="G3" s="4"/>
      <c r="H3" s="4"/>
      <c r="I3" s="4"/>
    </row>
    <row r="4" spans="1:9" ht="43.2" x14ac:dyDescent="0.3">
      <c r="A4" s="115" t="s">
        <v>246</v>
      </c>
      <c r="B4" s="116" t="s">
        <v>198</v>
      </c>
      <c r="C4" s="116" t="s">
        <v>245</v>
      </c>
      <c r="D4" s="115" t="s">
        <v>342</v>
      </c>
      <c r="E4" s="115" t="s">
        <v>343</v>
      </c>
      <c r="F4" s="117" t="s">
        <v>393</v>
      </c>
      <c r="G4" s="4"/>
      <c r="H4" s="4"/>
      <c r="I4" s="4"/>
    </row>
    <row r="5" spans="1:9" x14ac:dyDescent="0.3">
      <c r="A5" s="118" t="s">
        <v>5</v>
      </c>
      <c r="B5" s="118" t="s">
        <v>5</v>
      </c>
      <c r="C5" s="119">
        <v>79.431842308131877</v>
      </c>
      <c r="D5" s="114">
        <v>77.491579123253757</v>
      </c>
      <c r="E5" s="114">
        <v>81.372105493010011</v>
      </c>
      <c r="F5" s="120" t="s">
        <v>607</v>
      </c>
      <c r="G5" s="4"/>
      <c r="H5" s="4"/>
      <c r="I5" s="4"/>
    </row>
    <row r="6" spans="1:9" x14ac:dyDescent="0.3">
      <c r="A6" s="121" t="s">
        <v>8</v>
      </c>
      <c r="B6" s="121" t="s">
        <v>6</v>
      </c>
      <c r="C6" s="122">
        <v>81.425884876072203</v>
      </c>
      <c r="D6" s="123">
        <v>78.677880167725007</v>
      </c>
      <c r="E6" s="123">
        <v>84.173889584419385</v>
      </c>
      <c r="F6" s="124" t="s">
        <v>409</v>
      </c>
      <c r="G6" s="4"/>
      <c r="H6" s="4"/>
      <c r="I6" s="4"/>
    </row>
    <row r="7" spans="1:9" x14ac:dyDescent="0.3">
      <c r="A7" s="118" t="s">
        <v>8</v>
      </c>
      <c r="B7" s="118" t="s">
        <v>7</v>
      </c>
      <c r="C7" s="119">
        <v>77.349363041111729</v>
      </c>
      <c r="D7" s="114">
        <v>74.482594185244594</v>
      </c>
      <c r="E7" s="114">
        <v>80.216131896978865</v>
      </c>
      <c r="F7" s="120" t="s">
        <v>394</v>
      </c>
      <c r="G7" s="4"/>
      <c r="H7" s="4"/>
      <c r="I7" s="4"/>
    </row>
    <row r="8" spans="1:9" x14ac:dyDescent="0.3">
      <c r="A8" s="121" t="s">
        <v>9</v>
      </c>
      <c r="B8" s="121" t="s">
        <v>10</v>
      </c>
      <c r="C8" s="122">
        <v>82.712773391187625</v>
      </c>
      <c r="D8" s="123">
        <v>78.816672989122452</v>
      </c>
      <c r="E8" s="123">
        <v>86.608873793252798</v>
      </c>
      <c r="F8" s="124" t="s">
        <v>394</v>
      </c>
      <c r="G8" s="4"/>
      <c r="H8" s="4"/>
      <c r="I8" s="4"/>
    </row>
    <row r="9" spans="1:9" x14ac:dyDescent="0.3">
      <c r="A9" s="118" t="s">
        <v>9</v>
      </c>
      <c r="B9" s="118" t="s">
        <v>11</v>
      </c>
      <c r="C9" s="119">
        <v>84.95904569628965</v>
      </c>
      <c r="D9" s="114">
        <v>81.123242496639435</v>
      </c>
      <c r="E9" s="114">
        <v>88.794848895939865</v>
      </c>
      <c r="F9" s="120" t="s">
        <v>394</v>
      </c>
      <c r="G9" s="4"/>
      <c r="H9" s="4"/>
      <c r="I9" s="4"/>
    </row>
    <row r="10" spans="1:9" x14ac:dyDescent="0.3">
      <c r="A10" s="121" t="s">
        <v>9</v>
      </c>
      <c r="B10" s="121" t="s">
        <v>12</v>
      </c>
      <c r="C10" s="122">
        <v>79.052852629795055</v>
      </c>
      <c r="D10" s="123">
        <v>75.123027611385268</v>
      </c>
      <c r="E10" s="123">
        <v>82.982677648204856</v>
      </c>
      <c r="F10" s="124" t="s">
        <v>397</v>
      </c>
      <c r="G10" s="4"/>
      <c r="H10" s="4"/>
      <c r="I10" s="4"/>
    </row>
    <row r="11" spans="1:9" x14ac:dyDescent="0.3">
      <c r="A11" s="118" t="s">
        <v>9</v>
      </c>
      <c r="B11" s="118" t="s">
        <v>13</v>
      </c>
      <c r="C11" s="119">
        <v>73.15949150799095</v>
      </c>
      <c r="D11" s="114">
        <v>68.09619991237696</v>
      </c>
      <c r="E11" s="114">
        <v>78.222783103604925</v>
      </c>
      <c r="F11" s="120" t="s">
        <v>397</v>
      </c>
      <c r="G11" s="4"/>
      <c r="H11" s="4"/>
      <c r="I11" s="4"/>
    </row>
    <row r="12" spans="1:9" x14ac:dyDescent="0.3">
      <c r="A12" s="125" t="s">
        <v>9</v>
      </c>
      <c r="B12" s="125" t="s">
        <v>14</v>
      </c>
      <c r="C12" s="126">
        <v>72.815950582351249</v>
      </c>
      <c r="D12" s="112">
        <v>67.242925995407319</v>
      </c>
      <c r="E12" s="112">
        <v>78.388975169295179</v>
      </c>
      <c r="F12" s="99" t="s">
        <v>409</v>
      </c>
      <c r="G12" s="4"/>
      <c r="H12" s="4"/>
      <c r="I12" s="4"/>
    </row>
    <row r="13" spans="1:9" x14ac:dyDescent="0.3">
      <c r="A13" s="4"/>
      <c r="B13" s="4"/>
      <c r="C13" s="4"/>
      <c r="D13" s="4"/>
      <c r="E13" s="4"/>
      <c r="F13" s="6"/>
      <c r="G13" s="4"/>
      <c r="H13" s="4"/>
      <c r="I13" s="4"/>
    </row>
    <row r="14" spans="1:9" x14ac:dyDescent="0.3">
      <c r="A14" s="11" t="s">
        <v>1</v>
      </c>
      <c r="B14" s="109" t="s">
        <v>73</v>
      </c>
      <c r="C14" s="13"/>
      <c r="D14" s="4"/>
      <c r="E14" s="4"/>
      <c r="F14" s="6"/>
      <c r="G14" s="4"/>
      <c r="H14" s="4"/>
      <c r="I14" s="4"/>
    </row>
    <row r="15" spans="1:9" x14ac:dyDescent="0.3">
      <c r="A15" s="11" t="s">
        <v>2</v>
      </c>
      <c r="B15" s="14" t="s">
        <v>569</v>
      </c>
      <c r="C15" s="13"/>
      <c r="D15" s="4"/>
      <c r="E15" s="4"/>
      <c r="F15" s="4"/>
      <c r="G15" s="4"/>
      <c r="H15" s="4"/>
      <c r="I15" s="4"/>
    </row>
    <row r="16" spans="1:9" x14ac:dyDescent="0.3">
      <c r="A16" s="11" t="s">
        <v>3</v>
      </c>
      <c r="B16" s="14" t="s">
        <v>234</v>
      </c>
      <c r="C16" s="13"/>
      <c r="D16" s="4"/>
      <c r="E16" s="4"/>
      <c r="F16" s="4"/>
      <c r="G16" s="4"/>
      <c r="H16" s="4"/>
      <c r="I16" s="4"/>
    </row>
    <row r="17" spans="1:9" x14ac:dyDescent="0.3">
      <c r="A17" s="11" t="s">
        <v>4</v>
      </c>
      <c r="B17" s="14" t="s">
        <v>247</v>
      </c>
      <c r="C17" s="13"/>
      <c r="D17" s="4"/>
      <c r="E17" s="4"/>
      <c r="F17" s="4"/>
      <c r="G17" s="4"/>
      <c r="H17" s="4"/>
      <c r="I17" s="4"/>
    </row>
  </sheetData>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5"/>
  <sheetViews>
    <sheetView showGridLines="0" workbookViewId="0"/>
  </sheetViews>
  <sheetFormatPr defaultColWidth="8.88671875" defaultRowHeight="14.4" x14ac:dyDescent="0.3"/>
  <cols>
    <col min="1" max="1" width="17.88671875" style="13" customWidth="1"/>
    <col min="2" max="2" width="10.109375" style="49" customWidth="1"/>
    <col min="3" max="5" width="14.33203125" style="49" customWidth="1"/>
    <col min="6" max="6" width="11.6640625" style="49" customWidth="1"/>
    <col min="7" max="9" width="14.33203125" style="49" customWidth="1"/>
    <col min="10" max="10" width="12.5546875" style="49" customWidth="1"/>
    <col min="11" max="12" width="14.33203125" style="49" customWidth="1"/>
    <col min="13" max="13" width="14.33203125" style="102" customWidth="1"/>
    <col min="14" max="14" width="9.88671875" style="49" customWidth="1"/>
    <col min="15" max="15" width="14.109375" style="49" customWidth="1"/>
    <col min="16" max="16" width="14.33203125" style="49" customWidth="1"/>
    <col min="17" max="17" width="11.109375" style="102" customWidth="1"/>
    <col min="18" max="16384" width="8.88671875" style="13"/>
  </cols>
  <sheetData>
    <row r="1" spans="1:17" x14ac:dyDescent="0.3">
      <c r="A1" s="87" t="s">
        <v>293</v>
      </c>
    </row>
    <row r="2" spans="1:17" x14ac:dyDescent="0.3">
      <c r="A2" s="87" t="s">
        <v>470</v>
      </c>
    </row>
    <row r="4" spans="1:17" ht="45" customHeight="1" x14ac:dyDescent="0.3">
      <c r="A4" s="168" t="s">
        <v>8</v>
      </c>
      <c r="B4" s="168" t="s">
        <v>275</v>
      </c>
      <c r="C4" s="168" t="s">
        <v>350</v>
      </c>
      <c r="D4" s="168" t="s">
        <v>354</v>
      </c>
      <c r="E4" s="168" t="s">
        <v>400</v>
      </c>
      <c r="F4" s="168" t="s">
        <v>276</v>
      </c>
      <c r="G4" s="168" t="s">
        <v>351</v>
      </c>
      <c r="H4" s="168" t="s">
        <v>355</v>
      </c>
      <c r="I4" s="168" t="s">
        <v>401</v>
      </c>
      <c r="J4" s="168" t="s">
        <v>277</v>
      </c>
      <c r="K4" s="168" t="s">
        <v>352</v>
      </c>
      <c r="L4" s="168" t="s">
        <v>356</v>
      </c>
      <c r="M4" s="168" t="s">
        <v>402</v>
      </c>
      <c r="N4" s="168" t="s">
        <v>278</v>
      </c>
      <c r="O4" s="168" t="s">
        <v>353</v>
      </c>
      <c r="P4" s="168" t="s">
        <v>357</v>
      </c>
      <c r="Q4" s="147" t="s">
        <v>403</v>
      </c>
    </row>
    <row r="5" spans="1:17" x14ac:dyDescent="0.3">
      <c r="A5" s="198" t="s">
        <v>5</v>
      </c>
      <c r="B5" s="240">
        <v>15.043721506774887</v>
      </c>
      <c r="C5" s="240">
        <v>14.1</v>
      </c>
      <c r="D5" s="240">
        <v>16</v>
      </c>
      <c r="E5" s="241" t="s">
        <v>607</v>
      </c>
      <c r="F5" s="240">
        <v>5.0331530364869392</v>
      </c>
      <c r="G5" s="240">
        <v>4.4000000000000004</v>
      </c>
      <c r="H5" s="240">
        <v>5.7</v>
      </c>
      <c r="I5" s="241" t="s">
        <v>607</v>
      </c>
      <c r="J5" s="240">
        <v>6.2719994633078606</v>
      </c>
      <c r="K5" s="240">
        <v>5.6</v>
      </c>
      <c r="L5" s="240">
        <v>6.9</v>
      </c>
      <c r="M5" s="241" t="s">
        <v>607</v>
      </c>
      <c r="N5" s="240">
        <v>3.738569006980085</v>
      </c>
      <c r="O5" s="240">
        <v>3.3</v>
      </c>
      <c r="P5" s="240">
        <v>4.2</v>
      </c>
      <c r="Q5" s="242" t="s">
        <v>607</v>
      </c>
    </row>
    <row r="6" spans="1:17" x14ac:dyDescent="0.3">
      <c r="A6" s="201" t="s">
        <v>226</v>
      </c>
      <c r="B6" s="243">
        <v>12.865379329761195</v>
      </c>
      <c r="C6" s="243">
        <v>11.6</v>
      </c>
      <c r="D6" s="243">
        <v>14.1</v>
      </c>
      <c r="E6" s="244" t="s">
        <v>409</v>
      </c>
      <c r="F6" s="243">
        <v>4.7153129676847092</v>
      </c>
      <c r="G6" s="243">
        <v>3.9</v>
      </c>
      <c r="H6" s="243">
        <v>5.5</v>
      </c>
      <c r="I6" s="244" t="s">
        <v>409</v>
      </c>
      <c r="J6" s="243">
        <v>5.0070647150783021</v>
      </c>
      <c r="K6" s="243">
        <v>4.2</v>
      </c>
      <c r="L6" s="243">
        <v>5.8</v>
      </c>
      <c r="M6" s="244" t="s">
        <v>409</v>
      </c>
      <c r="N6" s="243">
        <v>3.1430016469981852</v>
      </c>
      <c r="O6" s="243">
        <v>2.5</v>
      </c>
      <c r="P6" s="243">
        <v>3.8</v>
      </c>
      <c r="Q6" s="245" t="s">
        <v>409</v>
      </c>
    </row>
    <row r="7" spans="1:17" x14ac:dyDescent="0.3">
      <c r="A7" s="148" t="s">
        <v>188</v>
      </c>
      <c r="B7" s="239">
        <v>16.833097564657141</v>
      </c>
      <c r="C7" s="239">
        <v>15.4</v>
      </c>
      <c r="D7" s="239">
        <v>18.3</v>
      </c>
      <c r="E7" s="246" t="s">
        <v>394</v>
      </c>
      <c r="F7" s="239">
        <v>5.2942393870850086</v>
      </c>
      <c r="G7" s="239">
        <v>4.4000000000000004</v>
      </c>
      <c r="H7" s="239">
        <v>6.2</v>
      </c>
      <c r="I7" s="246" t="s">
        <v>397</v>
      </c>
      <c r="J7" s="239">
        <v>7.311066684770867</v>
      </c>
      <c r="K7" s="239">
        <v>6.3</v>
      </c>
      <c r="L7" s="239">
        <v>8.3000000000000007</v>
      </c>
      <c r="M7" s="246" t="s">
        <v>394</v>
      </c>
      <c r="N7" s="239">
        <v>4.2277914928012637</v>
      </c>
      <c r="O7" s="239">
        <v>3.5</v>
      </c>
      <c r="P7" s="239">
        <v>4.9000000000000004</v>
      </c>
      <c r="Q7" s="238" t="s">
        <v>394</v>
      </c>
    </row>
    <row r="9" spans="1:17" x14ac:dyDescent="0.3">
      <c r="A9" s="14" t="s">
        <v>1</v>
      </c>
      <c r="B9" s="109" t="s">
        <v>73</v>
      </c>
    </row>
    <row r="10" spans="1:17" x14ac:dyDescent="0.3">
      <c r="A10" s="14" t="s">
        <v>2</v>
      </c>
      <c r="B10" s="14" t="s">
        <v>227</v>
      </c>
    </row>
    <row r="11" spans="1:17" x14ac:dyDescent="0.3">
      <c r="A11" s="14" t="s">
        <v>3</v>
      </c>
      <c r="B11" s="14" t="s">
        <v>234</v>
      </c>
    </row>
    <row r="12" spans="1:17" x14ac:dyDescent="0.3">
      <c r="A12" s="14" t="s">
        <v>4</v>
      </c>
      <c r="B12" s="15" t="s">
        <v>247</v>
      </c>
    </row>
    <row r="13" spans="1:17" x14ac:dyDescent="0.3">
      <c r="B13" s="102" t="s">
        <v>562</v>
      </c>
    </row>
    <row r="14" spans="1:17" x14ac:dyDescent="0.3">
      <c r="B14" s="102" t="s">
        <v>563</v>
      </c>
    </row>
    <row r="15" spans="1:17" x14ac:dyDescent="0.3">
      <c r="B15" s="102" t="s">
        <v>564</v>
      </c>
    </row>
  </sheetData>
  <pageMargins left="0.28999999999999998" right="0.27" top="0.75" bottom="0.75" header="0.3" footer="0.3"/>
  <pageSetup scale="99"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F23"/>
  <sheetViews>
    <sheetView showGridLines="0" workbookViewId="0"/>
  </sheetViews>
  <sheetFormatPr defaultColWidth="8.88671875" defaultRowHeight="14.4" x14ac:dyDescent="0.3"/>
  <cols>
    <col min="1" max="1" width="16.33203125" style="13" customWidth="1"/>
    <col min="2" max="2" width="9.44140625" style="13" customWidth="1"/>
    <col min="3" max="6" width="8.88671875" style="13" customWidth="1"/>
    <col min="7" max="16384" width="8.88671875" style="13"/>
  </cols>
  <sheetData>
    <row r="1" spans="1:6" x14ac:dyDescent="0.3">
      <c r="A1" s="83" t="s">
        <v>292</v>
      </c>
      <c r="B1" s="10"/>
      <c r="C1" s="10"/>
      <c r="D1" s="10"/>
      <c r="E1" s="10"/>
      <c r="F1" s="10"/>
    </row>
    <row r="2" spans="1:6" x14ac:dyDescent="0.3">
      <c r="A2" s="83" t="s">
        <v>546</v>
      </c>
      <c r="B2" s="10"/>
      <c r="C2" s="10"/>
      <c r="D2" s="10"/>
      <c r="E2" s="10"/>
      <c r="F2" s="10"/>
    </row>
    <row r="3" spans="1:6" x14ac:dyDescent="0.3">
      <c r="A3" s="10"/>
      <c r="B3" s="10"/>
      <c r="C3" s="10"/>
      <c r="D3" s="10"/>
      <c r="E3" s="10"/>
      <c r="F3" s="10"/>
    </row>
    <row r="4" spans="1:6" x14ac:dyDescent="0.3">
      <c r="A4" s="168" t="s">
        <v>494</v>
      </c>
      <c r="B4" s="147" t="s">
        <v>245</v>
      </c>
      <c r="D4" s="61"/>
    </row>
    <row r="5" spans="1:6" x14ac:dyDescent="0.3">
      <c r="A5" s="211" t="s">
        <v>146</v>
      </c>
      <c r="B5" s="113">
        <v>33.799999999999997</v>
      </c>
    </row>
    <row r="6" spans="1:6" x14ac:dyDescent="0.3">
      <c r="A6" s="214" t="s">
        <v>147</v>
      </c>
      <c r="B6" s="143">
        <v>34.4</v>
      </c>
    </row>
    <row r="7" spans="1:6" x14ac:dyDescent="0.3">
      <c r="A7" s="211" t="s">
        <v>148</v>
      </c>
      <c r="B7" s="113">
        <v>35.200000000000003</v>
      </c>
    </row>
    <row r="8" spans="1:6" x14ac:dyDescent="0.3">
      <c r="A8" s="214" t="s">
        <v>149</v>
      </c>
      <c r="B8" s="143">
        <v>35.700000000000003</v>
      </c>
    </row>
    <row r="9" spans="1:6" x14ac:dyDescent="0.3">
      <c r="A9" s="211" t="s">
        <v>150</v>
      </c>
      <c r="B9" s="113">
        <v>35.700000000000003</v>
      </c>
    </row>
    <row r="10" spans="1:6" x14ac:dyDescent="0.3">
      <c r="A10" s="214" t="s">
        <v>151</v>
      </c>
      <c r="B10" s="143">
        <v>34.299999999999997</v>
      </c>
    </row>
    <row r="11" spans="1:6" x14ac:dyDescent="0.3">
      <c r="A11" s="211" t="s">
        <v>152</v>
      </c>
      <c r="B11" s="113">
        <v>33.200000000000003</v>
      </c>
    </row>
    <row r="12" spans="1:6" x14ac:dyDescent="0.3">
      <c r="A12" s="247" t="s">
        <v>153</v>
      </c>
      <c r="B12" s="176">
        <v>32.1</v>
      </c>
    </row>
    <row r="14" spans="1:6" x14ac:dyDescent="0.3">
      <c r="A14" s="11" t="s">
        <v>1</v>
      </c>
      <c r="B14" s="109" t="s">
        <v>73</v>
      </c>
      <c r="D14" s="12"/>
      <c r="E14" s="12"/>
      <c r="F14" s="12"/>
    </row>
    <row r="15" spans="1:6" x14ac:dyDescent="0.3">
      <c r="A15" s="11" t="s">
        <v>2</v>
      </c>
      <c r="B15" s="62" t="s">
        <v>510</v>
      </c>
      <c r="D15" s="12"/>
      <c r="E15" s="12"/>
      <c r="F15" s="12"/>
    </row>
    <row r="16" spans="1:6" x14ac:dyDescent="0.3">
      <c r="A16" s="11" t="s">
        <v>3</v>
      </c>
      <c r="B16" s="60" t="s">
        <v>235</v>
      </c>
      <c r="D16" s="60"/>
      <c r="E16" s="60"/>
      <c r="F16" s="60"/>
    </row>
    <row r="17" spans="1:6" x14ac:dyDescent="0.3">
      <c r="A17" s="11" t="s">
        <v>4</v>
      </c>
      <c r="B17" s="60" t="s">
        <v>448</v>
      </c>
      <c r="D17" s="60"/>
      <c r="E17" s="60"/>
      <c r="F17" s="60"/>
    </row>
    <row r="18" spans="1:6" x14ac:dyDescent="0.3">
      <c r="A18" s="15"/>
      <c r="B18" s="60" t="s">
        <v>449</v>
      </c>
      <c r="D18" s="60"/>
      <c r="E18" s="60"/>
      <c r="F18" s="60"/>
    </row>
    <row r="19" spans="1:6" x14ac:dyDescent="0.3">
      <c r="A19" s="15"/>
      <c r="B19" s="60" t="s">
        <v>476</v>
      </c>
      <c r="D19" s="60"/>
      <c r="E19" s="60"/>
      <c r="F19" s="60"/>
    </row>
    <row r="20" spans="1:6" x14ac:dyDescent="0.3">
      <c r="A20" s="15"/>
      <c r="B20" s="60" t="s">
        <v>493</v>
      </c>
      <c r="D20" s="60"/>
      <c r="E20" s="60"/>
      <c r="F20" s="60"/>
    </row>
    <row r="21" spans="1:6" x14ac:dyDescent="0.3">
      <c r="A21" s="15"/>
      <c r="B21" s="60"/>
      <c r="D21" s="60"/>
      <c r="E21" s="60"/>
      <c r="F21" s="60"/>
    </row>
    <row r="23" spans="1:6" x14ac:dyDescent="0.3">
      <c r="A23" s="18"/>
    </row>
  </sheetData>
  <pageMargins left="0.44" right="0.45" top="0.75" bottom="0.75" header="0.3" footer="0.3"/>
  <pageSetup scale="69"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showGridLines="0" workbookViewId="0">
      <selection activeCell="F5" sqref="F5"/>
    </sheetView>
  </sheetViews>
  <sheetFormatPr defaultColWidth="8.88671875" defaultRowHeight="14.4" x14ac:dyDescent="0.3"/>
  <cols>
    <col min="1" max="1" width="23.33203125" style="13" customWidth="1"/>
    <col min="2" max="2" width="14.5546875" style="13" customWidth="1"/>
    <col min="3" max="3" width="10.5546875" style="13" customWidth="1"/>
    <col min="4" max="5" width="17.33203125" style="13" bestFit="1" customWidth="1"/>
    <col min="6" max="6" width="12.109375" style="13" customWidth="1"/>
    <col min="7" max="16384" width="8.88671875" style="13"/>
  </cols>
  <sheetData>
    <row r="1" spans="1:6" x14ac:dyDescent="0.3">
      <c r="A1" s="82" t="s">
        <v>294</v>
      </c>
    </row>
    <row r="2" spans="1:6" x14ac:dyDescent="0.3">
      <c r="A2" s="83" t="s">
        <v>575</v>
      </c>
    </row>
    <row r="4" spans="1:6" ht="28.95" customHeight="1" x14ac:dyDescent="0.3">
      <c r="A4" s="115" t="s">
        <v>246</v>
      </c>
      <c r="B4" s="116" t="s">
        <v>198</v>
      </c>
      <c r="C4" s="116" t="s">
        <v>245</v>
      </c>
      <c r="D4" s="115" t="s">
        <v>342</v>
      </c>
      <c r="E4" s="115" t="s">
        <v>343</v>
      </c>
      <c r="F4" s="147" t="s">
        <v>393</v>
      </c>
    </row>
    <row r="5" spans="1:6" x14ac:dyDescent="0.3">
      <c r="A5" s="118" t="s">
        <v>5</v>
      </c>
      <c r="B5" s="118" t="s">
        <v>5</v>
      </c>
      <c r="C5" s="119">
        <v>42.31538096520169</v>
      </c>
      <c r="D5" s="114">
        <v>41.52602469685101</v>
      </c>
      <c r="E5" s="114">
        <v>43.104737233552378</v>
      </c>
      <c r="F5" s="120" t="s">
        <v>607</v>
      </c>
    </row>
    <row r="6" spans="1:6" x14ac:dyDescent="0.3">
      <c r="A6" s="121" t="s">
        <v>8</v>
      </c>
      <c r="B6" s="121" t="s">
        <v>6</v>
      </c>
      <c r="C6" s="122">
        <v>39.656144405923634</v>
      </c>
      <c r="D6" s="123">
        <v>38.540599944768211</v>
      </c>
      <c r="E6" s="123">
        <v>40.771688867079057</v>
      </c>
      <c r="F6" s="124" t="s">
        <v>409</v>
      </c>
    </row>
    <row r="7" spans="1:6" x14ac:dyDescent="0.3">
      <c r="A7" s="118" t="s">
        <v>8</v>
      </c>
      <c r="B7" s="118" t="s">
        <v>7</v>
      </c>
      <c r="C7" s="119">
        <v>44.823980416678324</v>
      </c>
      <c r="D7" s="114">
        <v>43.732386683884656</v>
      </c>
      <c r="E7" s="114">
        <v>45.915574149471986</v>
      </c>
      <c r="F7" s="120" t="s">
        <v>394</v>
      </c>
    </row>
    <row r="8" spans="1:6" x14ac:dyDescent="0.3">
      <c r="A8" s="121" t="s">
        <v>9</v>
      </c>
      <c r="B8" s="121" t="s">
        <v>10</v>
      </c>
      <c r="C8" s="122">
        <v>50.141162361219337</v>
      </c>
      <c r="D8" s="249">
        <v>48.077809457676672</v>
      </c>
      <c r="E8" s="249">
        <v>52.204515264761994</v>
      </c>
      <c r="F8" s="124" t="s">
        <v>394</v>
      </c>
    </row>
    <row r="9" spans="1:6" x14ac:dyDescent="0.3">
      <c r="A9" s="118" t="s">
        <v>9</v>
      </c>
      <c r="B9" s="118" t="s">
        <v>11</v>
      </c>
      <c r="C9" s="119">
        <v>48.225298472601168</v>
      </c>
      <c r="D9" s="250">
        <v>46.096014514130808</v>
      </c>
      <c r="E9" s="250">
        <v>50.354582431071528</v>
      </c>
      <c r="F9" s="120" t="s">
        <v>394</v>
      </c>
    </row>
    <row r="10" spans="1:6" x14ac:dyDescent="0.3">
      <c r="A10" s="121" t="s">
        <v>9</v>
      </c>
      <c r="B10" s="121" t="s">
        <v>12</v>
      </c>
      <c r="C10" s="122">
        <v>43.708155473069418</v>
      </c>
      <c r="D10" s="249">
        <v>41.865890800133407</v>
      </c>
      <c r="E10" s="249">
        <v>45.550420146005429</v>
      </c>
      <c r="F10" s="124" t="s">
        <v>394</v>
      </c>
    </row>
    <row r="11" spans="1:6" x14ac:dyDescent="0.3">
      <c r="A11" s="118" t="s">
        <v>9</v>
      </c>
      <c r="B11" s="118" t="s">
        <v>13</v>
      </c>
      <c r="C11" s="119">
        <v>37.550266596080938</v>
      </c>
      <c r="D11" s="250">
        <v>35.943081912821953</v>
      </c>
      <c r="E11" s="250">
        <v>39.157451279339931</v>
      </c>
      <c r="F11" s="120" t="s">
        <v>394</v>
      </c>
    </row>
    <row r="12" spans="1:6" x14ac:dyDescent="0.3">
      <c r="A12" s="125" t="s">
        <v>9</v>
      </c>
      <c r="B12" s="125" t="s">
        <v>14</v>
      </c>
      <c r="C12" s="126">
        <v>33.252906227539277</v>
      </c>
      <c r="D12" s="248">
        <v>31.529468257664078</v>
      </c>
      <c r="E12" s="248">
        <v>34.976344197414484</v>
      </c>
      <c r="F12" s="99" t="s">
        <v>409</v>
      </c>
    </row>
    <row r="13" spans="1:6" x14ac:dyDescent="0.3">
      <c r="F13" s="6"/>
    </row>
    <row r="14" spans="1:6" x14ac:dyDescent="0.3">
      <c r="A14" s="11" t="s">
        <v>1</v>
      </c>
      <c r="B14" s="109" t="s">
        <v>73</v>
      </c>
      <c r="F14" s="6"/>
    </row>
    <row r="15" spans="1:6" x14ac:dyDescent="0.3">
      <c r="A15" s="11" t="s">
        <v>2</v>
      </c>
      <c r="B15" s="14" t="s">
        <v>569</v>
      </c>
    </row>
    <row r="16" spans="1:6" x14ac:dyDescent="0.3">
      <c r="A16" s="11" t="s">
        <v>3</v>
      </c>
      <c r="B16" s="14" t="s">
        <v>234</v>
      </c>
    </row>
    <row r="17" spans="1:2" x14ac:dyDescent="0.3">
      <c r="A17" s="11" t="s">
        <v>4</v>
      </c>
      <c r="B17" s="14" t="s">
        <v>247</v>
      </c>
    </row>
    <row r="18" spans="1:2" x14ac:dyDescent="0.3">
      <c r="B18" s="68" t="s">
        <v>547</v>
      </c>
    </row>
    <row r="19" spans="1:2" x14ac:dyDescent="0.3">
      <c r="B19" s="5"/>
    </row>
  </sheetData>
  <pageMargins left="0.7" right="0.7" top="0.75" bottom="0.75" header="0.3" footer="0.3"/>
  <pageSetup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election activeCell="F5" sqref="F5"/>
    </sheetView>
  </sheetViews>
  <sheetFormatPr defaultColWidth="8.88671875" defaultRowHeight="14.4" x14ac:dyDescent="0.3"/>
  <cols>
    <col min="1" max="1" width="22.44140625" style="13" customWidth="1"/>
    <col min="2" max="2" width="12" style="13" customWidth="1"/>
    <col min="3" max="3" width="9.88671875" style="13" customWidth="1"/>
    <col min="4" max="5" width="17.33203125" style="13" customWidth="1"/>
    <col min="6" max="6" width="11.44140625" style="102" customWidth="1"/>
    <col min="7" max="16384" width="8.88671875" style="13"/>
  </cols>
  <sheetData>
    <row r="1" spans="1:10" s="10" customFormat="1" x14ac:dyDescent="0.3">
      <c r="A1" s="83" t="s">
        <v>295</v>
      </c>
      <c r="E1" s="63"/>
      <c r="F1" s="104"/>
    </row>
    <row r="2" spans="1:10" s="10" customFormat="1" x14ac:dyDescent="0.3">
      <c r="A2" s="83" t="s">
        <v>576</v>
      </c>
      <c r="B2" s="32"/>
      <c r="C2" s="32"/>
      <c r="D2" s="32"/>
      <c r="E2" s="32"/>
      <c r="F2" s="105"/>
      <c r="G2" s="32"/>
      <c r="H2" s="32"/>
      <c r="I2" s="32"/>
      <c r="J2" s="32"/>
    </row>
    <row r="3" spans="1:10" s="10" customFormat="1" x14ac:dyDescent="0.3">
      <c r="B3" s="32"/>
      <c r="C3" s="32"/>
      <c r="D3" s="32"/>
      <c r="E3" s="32"/>
      <c r="F3" s="105"/>
      <c r="G3" s="32"/>
      <c r="H3" s="32"/>
      <c r="I3" s="32"/>
      <c r="J3" s="32"/>
    </row>
    <row r="4" spans="1:10" ht="29.4" customHeight="1" x14ac:dyDescent="0.3">
      <c r="A4" s="115" t="s">
        <v>246</v>
      </c>
      <c r="B4" s="115" t="s">
        <v>198</v>
      </c>
      <c r="C4" s="252" t="s">
        <v>245</v>
      </c>
      <c r="D4" s="115" t="s">
        <v>342</v>
      </c>
      <c r="E4" s="115" t="s">
        <v>343</v>
      </c>
      <c r="F4" s="147" t="s">
        <v>393</v>
      </c>
    </row>
    <row r="5" spans="1:10" x14ac:dyDescent="0.3">
      <c r="A5" s="178" t="s">
        <v>5</v>
      </c>
      <c r="B5" s="178" t="s">
        <v>5</v>
      </c>
      <c r="C5" s="119">
        <v>72.931538846188801</v>
      </c>
      <c r="D5" s="253">
        <v>70.692837010108732</v>
      </c>
      <c r="E5" s="253">
        <v>75.170240682268869</v>
      </c>
      <c r="F5" s="120" t="s">
        <v>607</v>
      </c>
    </row>
    <row r="6" spans="1:10" x14ac:dyDescent="0.3">
      <c r="A6" s="180" t="s">
        <v>8</v>
      </c>
      <c r="B6" s="180" t="s">
        <v>6</v>
      </c>
      <c r="C6" s="122">
        <v>66.833150043903146</v>
      </c>
      <c r="D6" s="254">
        <v>63.452655542135773</v>
      </c>
      <c r="E6" s="254">
        <v>70.213644545670519</v>
      </c>
      <c r="F6" s="124" t="s">
        <v>409</v>
      </c>
    </row>
    <row r="7" spans="1:10" x14ac:dyDescent="0.3">
      <c r="A7" s="178" t="s">
        <v>8</v>
      </c>
      <c r="B7" s="178" t="s">
        <v>7</v>
      </c>
      <c r="C7" s="119">
        <v>79.586236714020131</v>
      </c>
      <c r="D7" s="253">
        <v>76.782365803727231</v>
      </c>
      <c r="E7" s="253">
        <v>82.390107624313032</v>
      </c>
      <c r="F7" s="120" t="s">
        <v>394</v>
      </c>
    </row>
    <row r="8" spans="1:10" x14ac:dyDescent="0.3">
      <c r="A8" s="180" t="s">
        <v>9</v>
      </c>
      <c r="B8" s="180" t="s">
        <v>10</v>
      </c>
      <c r="C8" s="122">
        <v>82.173594533762966</v>
      </c>
      <c r="D8" s="254">
        <v>78.196265257649273</v>
      </c>
      <c r="E8" s="254">
        <v>86.150923809876645</v>
      </c>
      <c r="F8" s="124" t="s">
        <v>394</v>
      </c>
    </row>
    <row r="9" spans="1:10" x14ac:dyDescent="0.3">
      <c r="A9" s="178" t="s">
        <v>9</v>
      </c>
      <c r="B9" s="178" t="s">
        <v>11</v>
      </c>
      <c r="C9" s="119">
        <v>72.077450270384105</v>
      </c>
      <c r="D9" s="253">
        <v>66.797503652806839</v>
      </c>
      <c r="E9" s="253">
        <v>77.357396887961357</v>
      </c>
      <c r="F9" s="120" t="s">
        <v>397</v>
      </c>
    </row>
    <row r="10" spans="1:10" x14ac:dyDescent="0.3">
      <c r="A10" s="180" t="s">
        <v>9</v>
      </c>
      <c r="B10" s="180" t="s">
        <v>12</v>
      </c>
      <c r="C10" s="122">
        <v>70.254006278809726</v>
      </c>
      <c r="D10" s="254">
        <v>65.224008239773454</v>
      </c>
      <c r="E10" s="254">
        <v>75.284004317846012</v>
      </c>
      <c r="F10" s="124" t="s">
        <v>397</v>
      </c>
    </row>
    <row r="11" spans="1:10" x14ac:dyDescent="0.3">
      <c r="A11" s="178" t="s">
        <v>9</v>
      </c>
      <c r="B11" s="178" t="s">
        <v>13</v>
      </c>
      <c r="C11" s="119">
        <v>66.143910276033509</v>
      </c>
      <c r="D11" s="253">
        <v>60.726291872873162</v>
      </c>
      <c r="E11" s="253">
        <v>71.56152867919387</v>
      </c>
      <c r="F11" s="120" t="s">
        <v>397</v>
      </c>
    </row>
    <row r="12" spans="1:10" x14ac:dyDescent="0.3">
      <c r="A12" s="184" t="s">
        <v>9</v>
      </c>
      <c r="B12" s="184" t="s">
        <v>14</v>
      </c>
      <c r="C12" s="126">
        <v>65.969852250615986</v>
      </c>
      <c r="D12" s="251">
        <v>60.256101809951076</v>
      </c>
      <c r="E12" s="251">
        <v>71.683602691280896</v>
      </c>
      <c r="F12" s="99" t="s">
        <v>409</v>
      </c>
    </row>
    <row r="14" spans="1:10" x14ac:dyDescent="0.3">
      <c r="A14" s="14" t="s">
        <v>1</v>
      </c>
      <c r="B14" s="109" t="s">
        <v>73</v>
      </c>
    </row>
    <row r="15" spans="1:10" x14ac:dyDescent="0.3">
      <c r="A15" s="14" t="s">
        <v>2</v>
      </c>
      <c r="B15" s="14" t="s">
        <v>569</v>
      </c>
    </row>
    <row r="16" spans="1:10" x14ac:dyDescent="0.3">
      <c r="A16" s="14" t="s">
        <v>3</v>
      </c>
      <c r="B16" s="14" t="s">
        <v>234</v>
      </c>
    </row>
    <row r="17" spans="1:2" x14ac:dyDescent="0.3">
      <c r="A17" s="14" t="s">
        <v>4</v>
      </c>
      <c r="B17" s="14" t="s">
        <v>247</v>
      </c>
    </row>
    <row r="18" spans="1:2" x14ac:dyDescent="0.3">
      <c r="A18" s="15"/>
      <c r="B18" s="68" t="s">
        <v>505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showGridLines="0" workbookViewId="0">
      <selection activeCell="F5" sqref="F5"/>
    </sheetView>
  </sheetViews>
  <sheetFormatPr defaultColWidth="8.88671875" defaultRowHeight="14.4" x14ac:dyDescent="0.3"/>
  <cols>
    <col min="1" max="1" width="17.33203125" style="4" customWidth="1"/>
    <col min="2" max="2" width="10.6640625" style="4" customWidth="1"/>
    <col min="3" max="3" width="8.6640625" style="4" customWidth="1"/>
    <col min="4" max="5" width="17.33203125" style="4" customWidth="1"/>
    <col min="6" max="6" width="11.33203125" style="4" customWidth="1"/>
    <col min="7" max="16384" width="8.88671875" style="4"/>
  </cols>
  <sheetData>
    <row r="1" spans="1:6" x14ac:dyDescent="0.3">
      <c r="A1" s="82" t="s">
        <v>0</v>
      </c>
    </row>
    <row r="2" spans="1:6" x14ac:dyDescent="0.3">
      <c r="A2" s="83" t="s">
        <v>568</v>
      </c>
    </row>
    <row r="4" spans="1:6" ht="31.2" customHeight="1" x14ac:dyDescent="0.3">
      <c r="A4" s="115" t="s">
        <v>246</v>
      </c>
      <c r="B4" s="116" t="s">
        <v>198</v>
      </c>
      <c r="C4" s="116" t="s">
        <v>245</v>
      </c>
      <c r="D4" s="115" t="s">
        <v>342</v>
      </c>
      <c r="E4" s="115" t="s">
        <v>343</v>
      </c>
      <c r="F4" s="117" t="s">
        <v>393</v>
      </c>
    </row>
    <row r="5" spans="1:6" x14ac:dyDescent="0.3">
      <c r="A5" s="118" t="s">
        <v>5</v>
      </c>
      <c r="B5" s="118" t="s">
        <v>5</v>
      </c>
      <c r="C5" s="119">
        <v>17.658661947800574</v>
      </c>
      <c r="D5" s="114">
        <v>17.000031215018687</v>
      </c>
      <c r="E5" s="114">
        <v>18.317292680582462</v>
      </c>
      <c r="F5" s="120" t="s">
        <v>607</v>
      </c>
    </row>
    <row r="6" spans="1:6" x14ac:dyDescent="0.3">
      <c r="A6" s="121" t="s">
        <v>8</v>
      </c>
      <c r="B6" s="121" t="s">
        <v>6</v>
      </c>
      <c r="C6" s="122">
        <v>21.161728627222335</v>
      </c>
      <c r="D6" s="123">
        <v>20.116873445345501</v>
      </c>
      <c r="E6" s="123">
        <v>22.206583809099168</v>
      </c>
      <c r="F6" s="124" t="s">
        <v>409</v>
      </c>
    </row>
    <row r="7" spans="1:6" x14ac:dyDescent="0.3">
      <c r="A7" s="118" t="s">
        <v>8</v>
      </c>
      <c r="B7" s="118" t="s">
        <v>7</v>
      </c>
      <c r="C7" s="119">
        <v>14.31734411313426</v>
      </c>
      <c r="D7" s="114">
        <v>13.522049426983063</v>
      </c>
      <c r="E7" s="114">
        <v>15.112638799285454</v>
      </c>
      <c r="F7" s="120" t="s">
        <v>394</v>
      </c>
    </row>
    <row r="8" spans="1:6" x14ac:dyDescent="0.3">
      <c r="A8" s="121" t="s">
        <v>9</v>
      </c>
      <c r="B8" s="121" t="s">
        <v>10</v>
      </c>
      <c r="C8" s="122">
        <v>26.33761679418005</v>
      </c>
      <c r="D8" s="123">
        <v>24.54543273812823</v>
      </c>
      <c r="E8" s="123">
        <v>28.129800850231874</v>
      </c>
      <c r="F8" s="124" t="s">
        <v>394</v>
      </c>
    </row>
    <row r="9" spans="1:6" x14ac:dyDescent="0.3">
      <c r="A9" s="118" t="s">
        <v>9</v>
      </c>
      <c r="B9" s="118" t="s">
        <v>11</v>
      </c>
      <c r="C9" s="119">
        <v>18.592019990889824</v>
      </c>
      <c r="D9" s="114">
        <v>16.982018925360318</v>
      </c>
      <c r="E9" s="114">
        <v>20.20202105641933</v>
      </c>
      <c r="F9" s="120" t="s">
        <v>394</v>
      </c>
    </row>
    <row r="10" spans="1:6" x14ac:dyDescent="0.3">
      <c r="A10" s="121" t="s">
        <v>9</v>
      </c>
      <c r="B10" s="121" t="s">
        <v>12</v>
      </c>
      <c r="C10" s="122">
        <v>17.692273154931861</v>
      </c>
      <c r="D10" s="123">
        <v>16.225254806234606</v>
      </c>
      <c r="E10" s="123">
        <v>19.159291503629117</v>
      </c>
      <c r="F10" s="124" t="s">
        <v>394</v>
      </c>
    </row>
    <row r="11" spans="1:6" x14ac:dyDescent="0.3">
      <c r="A11" s="118" t="s">
        <v>9</v>
      </c>
      <c r="B11" s="118" t="s">
        <v>13</v>
      </c>
      <c r="C11" s="119">
        <v>15.020306995671099</v>
      </c>
      <c r="D11" s="114">
        <v>13.745481441393942</v>
      </c>
      <c r="E11" s="114">
        <v>16.295132549948256</v>
      </c>
      <c r="F11" s="120" t="s">
        <v>394</v>
      </c>
    </row>
    <row r="12" spans="1:6" x14ac:dyDescent="0.3">
      <c r="A12" s="125" t="s">
        <v>9</v>
      </c>
      <c r="B12" s="125" t="s">
        <v>14</v>
      </c>
      <c r="C12" s="126">
        <v>12.584017237262454</v>
      </c>
      <c r="D12" s="112">
        <v>11.449440809778034</v>
      </c>
      <c r="E12" s="112">
        <v>13.718593664746875</v>
      </c>
      <c r="F12" s="99" t="s">
        <v>409</v>
      </c>
    </row>
    <row r="13" spans="1:6" x14ac:dyDescent="0.3">
      <c r="F13" s="6"/>
    </row>
    <row r="14" spans="1:6" x14ac:dyDescent="0.3">
      <c r="A14" s="11" t="s">
        <v>1</v>
      </c>
      <c r="B14" s="109" t="s">
        <v>73</v>
      </c>
      <c r="C14" s="13"/>
      <c r="F14" s="6"/>
    </row>
    <row r="15" spans="1:6" x14ac:dyDescent="0.3">
      <c r="A15" s="11" t="s">
        <v>2</v>
      </c>
      <c r="B15" s="14" t="s">
        <v>569</v>
      </c>
      <c r="C15" s="13"/>
    </row>
    <row r="16" spans="1:6" x14ac:dyDescent="0.3">
      <c r="A16" s="11" t="s">
        <v>3</v>
      </c>
      <c r="B16" s="14" t="s">
        <v>234</v>
      </c>
      <c r="C16" s="13"/>
    </row>
    <row r="17" spans="1:3" x14ac:dyDescent="0.3">
      <c r="A17" s="11" t="s">
        <v>4</v>
      </c>
      <c r="B17" s="14" t="s">
        <v>247</v>
      </c>
      <c r="C17" s="13"/>
    </row>
    <row r="18" spans="1:3" x14ac:dyDescent="0.3">
      <c r="A18" s="13"/>
      <c r="B18" s="2"/>
      <c r="C18" s="13"/>
    </row>
    <row r="19" spans="1:3" x14ac:dyDescent="0.3">
      <c r="B19" s="2"/>
    </row>
  </sheetData>
  <pageMargins left="0.7" right="0.7" top="0.75" bottom="0.75" header="0.3" footer="0.3"/>
  <pageSetup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7"/>
  <sheetViews>
    <sheetView showGridLines="0" workbookViewId="0">
      <selection activeCell="A2" sqref="A2"/>
    </sheetView>
  </sheetViews>
  <sheetFormatPr defaultRowHeight="14.4" x14ac:dyDescent="0.3"/>
  <cols>
    <col min="1" max="1" width="41.33203125" customWidth="1"/>
    <col min="2" max="2" width="9.88671875" customWidth="1"/>
    <col min="3" max="4" width="17" customWidth="1"/>
    <col min="5" max="5" width="12.109375" style="100" customWidth="1"/>
  </cols>
  <sheetData>
    <row r="1" spans="1:5" x14ac:dyDescent="0.3">
      <c r="A1" s="88" t="s">
        <v>362</v>
      </c>
    </row>
    <row r="2" spans="1:5" x14ac:dyDescent="0.3">
      <c r="A2" s="83" t="s">
        <v>619</v>
      </c>
    </row>
    <row r="4" spans="1:5" ht="28.95" customHeight="1" x14ac:dyDescent="0.3">
      <c r="A4" s="139" t="s">
        <v>107</v>
      </c>
      <c r="B4" s="168" t="s">
        <v>245</v>
      </c>
      <c r="C4" s="168" t="s">
        <v>342</v>
      </c>
      <c r="D4" s="168" t="s">
        <v>343</v>
      </c>
      <c r="E4" s="210" t="s">
        <v>393</v>
      </c>
    </row>
    <row r="5" spans="1:5" ht="14.4" customHeight="1" x14ac:dyDescent="0.3">
      <c r="A5" s="118" t="s">
        <v>5</v>
      </c>
      <c r="B5" s="119">
        <v>48.008526205432936</v>
      </c>
      <c r="C5" s="119">
        <v>47.2</v>
      </c>
      <c r="D5" s="119">
        <v>48.8</v>
      </c>
      <c r="E5" s="120" t="s">
        <v>409</v>
      </c>
    </row>
    <row r="6" spans="1:5" ht="14.4" customHeight="1" x14ac:dyDescent="0.3">
      <c r="A6" s="121" t="s">
        <v>108</v>
      </c>
      <c r="B6" s="122">
        <v>45.104109249094883</v>
      </c>
      <c r="C6" s="122">
        <v>40</v>
      </c>
      <c r="D6" s="122">
        <v>50.2</v>
      </c>
      <c r="E6" s="124" t="s">
        <v>397</v>
      </c>
    </row>
    <row r="7" spans="1:5" ht="14.4" customHeight="1" x14ac:dyDescent="0.3">
      <c r="A7" s="118" t="s">
        <v>185</v>
      </c>
      <c r="B7" s="119">
        <v>42.496289218128375</v>
      </c>
      <c r="C7" s="119">
        <v>38.5</v>
      </c>
      <c r="D7" s="119">
        <v>46.5</v>
      </c>
      <c r="E7" s="120" t="s">
        <v>394</v>
      </c>
    </row>
    <row r="8" spans="1:5" ht="14.4" customHeight="1" x14ac:dyDescent="0.3">
      <c r="A8" s="121" t="s">
        <v>110</v>
      </c>
      <c r="B8" s="122">
        <v>46.533318426967874</v>
      </c>
      <c r="C8" s="122">
        <v>42.7</v>
      </c>
      <c r="D8" s="122">
        <v>50.3</v>
      </c>
      <c r="E8" s="124" t="s">
        <v>397</v>
      </c>
    </row>
    <row r="9" spans="1:5" ht="14.4" customHeight="1" x14ac:dyDescent="0.3">
      <c r="A9" s="118" t="s">
        <v>112</v>
      </c>
      <c r="B9" s="119">
        <v>39.596564540956983</v>
      </c>
      <c r="C9" s="119">
        <v>33</v>
      </c>
      <c r="D9" s="119">
        <v>46.1</v>
      </c>
      <c r="E9" s="120" t="s">
        <v>394</v>
      </c>
    </row>
    <row r="10" spans="1:5" ht="14.4" customHeight="1" x14ac:dyDescent="0.3">
      <c r="A10" s="121" t="s">
        <v>186</v>
      </c>
      <c r="B10" s="122">
        <v>42.968349304950962</v>
      </c>
      <c r="C10" s="122">
        <v>38.4</v>
      </c>
      <c r="D10" s="122">
        <v>47.5</v>
      </c>
      <c r="E10" s="124" t="s">
        <v>394</v>
      </c>
    </row>
    <row r="11" spans="1:5" ht="14.4" customHeight="1" x14ac:dyDescent="0.3">
      <c r="A11" s="118" t="s">
        <v>114</v>
      </c>
      <c r="B11" s="119">
        <v>37.666909063552325</v>
      </c>
      <c r="C11" s="119">
        <v>33.299999999999997</v>
      </c>
      <c r="D11" s="119">
        <v>42.1</v>
      </c>
      <c r="E11" s="120" t="s">
        <v>394</v>
      </c>
    </row>
    <row r="12" spans="1:5" ht="14.4" customHeight="1" x14ac:dyDescent="0.3">
      <c r="A12" s="121" t="s">
        <v>115</v>
      </c>
      <c r="B12" s="122">
        <v>46.711102680986883</v>
      </c>
      <c r="C12" s="122">
        <v>41.4</v>
      </c>
      <c r="D12" s="122">
        <v>52.1</v>
      </c>
      <c r="E12" s="124" t="s">
        <v>397</v>
      </c>
    </row>
    <row r="13" spans="1:5" ht="14.4" customHeight="1" x14ac:dyDescent="0.3">
      <c r="A13" s="118" t="s">
        <v>116</v>
      </c>
      <c r="B13" s="119">
        <v>40.248723843573615</v>
      </c>
      <c r="C13" s="119">
        <v>36.9</v>
      </c>
      <c r="D13" s="119">
        <v>43.6</v>
      </c>
      <c r="E13" s="120" t="s">
        <v>394</v>
      </c>
    </row>
    <row r="14" spans="1:5" ht="14.4" customHeight="1" x14ac:dyDescent="0.3">
      <c r="A14" s="121" t="s">
        <v>55</v>
      </c>
      <c r="B14" s="122">
        <v>50.036768858058579</v>
      </c>
      <c r="C14" s="122">
        <v>46.3</v>
      </c>
      <c r="D14" s="122">
        <v>53.7</v>
      </c>
      <c r="E14" s="124" t="s">
        <v>397</v>
      </c>
    </row>
    <row r="15" spans="1:5" ht="14.4" customHeight="1" x14ac:dyDescent="0.3">
      <c r="A15" s="118" t="s">
        <v>117</v>
      </c>
      <c r="B15" s="119">
        <v>40.759535951449408</v>
      </c>
      <c r="C15" s="119">
        <v>35.6</v>
      </c>
      <c r="D15" s="119">
        <v>45.9</v>
      </c>
      <c r="E15" s="120" t="s">
        <v>394</v>
      </c>
    </row>
    <row r="16" spans="1:5" ht="14.4" customHeight="1" x14ac:dyDescent="0.3">
      <c r="A16" s="121" t="s">
        <v>118</v>
      </c>
      <c r="B16" s="122">
        <v>47.497836141525831</v>
      </c>
      <c r="C16" s="122">
        <v>41.6</v>
      </c>
      <c r="D16" s="122">
        <v>53.4</v>
      </c>
      <c r="E16" s="124" t="s">
        <v>397</v>
      </c>
    </row>
    <row r="17" spans="1:5" ht="14.4" customHeight="1" x14ac:dyDescent="0.3">
      <c r="A17" s="118" t="s">
        <v>52</v>
      </c>
      <c r="B17" s="119">
        <v>44.711552330561567</v>
      </c>
      <c r="C17" s="119">
        <v>39.9</v>
      </c>
      <c r="D17" s="119">
        <v>49.5</v>
      </c>
      <c r="E17" s="120" t="s">
        <v>397</v>
      </c>
    </row>
    <row r="18" spans="1:5" ht="14.4" customHeight="1" x14ac:dyDescent="0.3">
      <c r="A18" s="121" t="s">
        <v>119</v>
      </c>
      <c r="B18" s="122">
        <v>46.643618180782077</v>
      </c>
      <c r="C18" s="122">
        <v>41.5</v>
      </c>
      <c r="D18" s="122">
        <v>51.8</v>
      </c>
      <c r="E18" s="124" t="s">
        <v>397</v>
      </c>
    </row>
    <row r="19" spans="1:5" ht="14.4" customHeight="1" x14ac:dyDescent="0.3">
      <c r="A19" s="118" t="s">
        <v>120</v>
      </c>
      <c r="B19" s="119">
        <v>38.312249763995979</v>
      </c>
      <c r="C19" s="119">
        <v>33.799999999999997</v>
      </c>
      <c r="D19" s="119">
        <v>42.8</v>
      </c>
      <c r="E19" s="120" t="s">
        <v>394</v>
      </c>
    </row>
    <row r="20" spans="1:5" ht="14.4" customHeight="1" x14ac:dyDescent="0.3">
      <c r="A20" s="121" t="s">
        <v>121</v>
      </c>
      <c r="B20" s="122">
        <v>40.704743443381197</v>
      </c>
      <c r="C20" s="122">
        <v>35.5</v>
      </c>
      <c r="D20" s="122">
        <v>45.9</v>
      </c>
      <c r="E20" s="124" t="s">
        <v>394</v>
      </c>
    </row>
    <row r="21" spans="1:5" ht="14.4" customHeight="1" x14ac:dyDescent="0.3">
      <c r="A21" s="118" t="s">
        <v>122</v>
      </c>
      <c r="B21" s="119">
        <v>46.074103022163222</v>
      </c>
      <c r="C21" s="119">
        <v>41.8</v>
      </c>
      <c r="D21" s="119">
        <v>50.4</v>
      </c>
      <c r="E21" s="120" t="s">
        <v>397</v>
      </c>
    </row>
    <row r="22" spans="1:5" ht="14.4" customHeight="1" x14ac:dyDescent="0.3">
      <c r="A22" s="121" t="s">
        <v>123</v>
      </c>
      <c r="B22" s="122">
        <v>38.328278462379792</v>
      </c>
      <c r="C22" s="122">
        <v>34.6</v>
      </c>
      <c r="D22" s="122">
        <v>42.1</v>
      </c>
      <c r="E22" s="124" t="s">
        <v>394</v>
      </c>
    </row>
    <row r="23" spans="1:5" ht="14.4" customHeight="1" x14ac:dyDescent="0.3">
      <c r="A23" s="118" t="s">
        <v>124</v>
      </c>
      <c r="B23" s="119">
        <v>44.919806128840293</v>
      </c>
      <c r="C23" s="119">
        <v>39.799999999999997</v>
      </c>
      <c r="D23" s="119">
        <v>50</v>
      </c>
      <c r="E23" s="120" t="s">
        <v>397</v>
      </c>
    </row>
    <row r="24" spans="1:5" ht="14.4" customHeight="1" x14ac:dyDescent="0.3">
      <c r="A24" s="121" t="s">
        <v>125</v>
      </c>
      <c r="B24" s="122">
        <v>42.375065494834871</v>
      </c>
      <c r="C24" s="122">
        <v>36</v>
      </c>
      <c r="D24" s="122">
        <v>48.8</v>
      </c>
      <c r="E24" s="124" t="s">
        <v>397</v>
      </c>
    </row>
    <row r="25" spans="1:5" ht="14.4" customHeight="1" x14ac:dyDescent="0.3">
      <c r="A25" s="118" t="s">
        <v>64</v>
      </c>
      <c r="B25" s="119">
        <v>57.006112062708695</v>
      </c>
      <c r="C25" s="119">
        <v>54.1</v>
      </c>
      <c r="D25" s="119">
        <v>59.9</v>
      </c>
      <c r="E25" s="120" t="s">
        <v>394</v>
      </c>
    </row>
    <row r="26" spans="1:5" ht="14.4" customHeight="1" x14ac:dyDescent="0.3">
      <c r="A26" s="121" t="s">
        <v>126</v>
      </c>
      <c r="B26" s="122">
        <v>37.517961864644832</v>
      </c>
      <c r="C26" s="122">
        <v>33.4</v>
      </c>
      <c r="D26" s="122">
        <v>41.7</v>
      </c>
      <c r="E26" s="124" t="s">
        <v>394</v>
      </c>
    </row>
    <row r="27" spans="1:5" ht="14.4" customHeight="1" x14ac:dyDescent="0.3">
      <c r="A27" s="118" t="s">
        <v>127</v>
      </c>
      <c r="B27" s="119">
        <v>44.263014796161634</v>
      </c>
      <c r="C27" s="119">
        <v>41</v>
      </c>
      <c r="D27" s="119">
        <v>47.5</v>
      </c>
      <c r="E27" s="120" t="s">
        <v>394</v>
      </c>
    </row>
    <row r="28" spans="1:5" ht="14.4" customHeight="1" x14ac:dyDescent="0.3">
      <c r="A28" s="121" t="s">
        <v>128</v>
      </c>
      <c r="B28" s="122">
        <v>46.753560549016797</v>
      </c>
      <c r="C28" s="122">
        <v>40.299999999999997</v>
      </c>
      <c r="D28" s="122">
        <v>53.2</v>
      </c>
      <c r="E28" s="124" t="s">
        <v>397</v>
      </c>
    </row>
    <row r="29" spans="1:5" ht="14.4" customHeight="1" x14ac:dyDescent="0.3">
      <c r="A29" s="118" t="s">
        <v>129</v>
      </c>
      <c r="B29" s="119">
        <v>43.31892300151717</v>
      </c>
      <c r="C29" s="119">
        <v>37.9</v>
      </c>
      <c r="D29" s="119">
        <v>48.8</v>
      </c>
      <c r="E29" s="120" t="s">
        <v>397</v>
      </c>
    </row>
    <row r="30" spans="1:5" ht="14.4" customHeight="1" x14ac:dyDescent="0.3">
      <c r="A30" s="121" t="s">
        <v>130</v>
      </c>
      <c r="B30" s="122">
        <v>42.397341312732785</v>
      </c>
      <c r="C30" s="122">
        <v>36.299999999999997</v>
      </c>
      <c r="D30" s="122">
        <v>48.5</v>
      </c>
      <c r="E30" s="124" t="s">
        <v>397</v>
      </c>
    </row>
    <row r="31" spans="1:5" ht="14.4" customHeight="1" x14ac:dyDescent="0.3">
      <c r="A31" s="118" t="s">
        <v>131</v>
      </c>
      <c r="B31" s="119">
        <v>39.693748101636245</v>
      </c>
      <c r="C31" s="119">
        <v>34.299999999999997</v>
      </c>
      <c r="D31" s="119">
        <v>45.1</v>
      </c>
      <c r="E31" s="120" t="s">
        <v>394</v>
      </c>
    </row>
    <row r="32" spans="1:5" ht="14.4" customHeight="1" x14ac:dyDescent="0.3">
      <c r="A32" s="121" t="s">
        <v>111</v>
      </c>
      <c r="B32" s="122">
        <v>38.718785382081478</v>
      </c>
      <c r="C32" s="122">
        <v>33.1</v>
      </c>
      <c r="D32" s="122">
        <v>44.3</v>
      </c>
      <c r="E32" s="124" t="s">
        <v>394</v>
      </c>
    </row>
    <row r="33" spans="1:5" ht="14.4" customHeight="1" x14ac:dyDescent="0.3">
      <c r="A33" s="118" t="s">
        <v>132</v>
      </c>
      <c r="B33" s="119">
        <v>40.032311847562255</v>
      </c>
      <c r="C33" s="119">
        <v>36.6</v>
      </c>
      <c r="D33" s="119">
        <v>43.5</v>
      </c>
      <c r="E33" s="120" t="s">
        <v>394</v>
      </c>
    </row>
    <row r="34" spans="1:5" ht="14.4" customHeight="1" x14ac:dyDescent="0.3">
      <c r="A34" s="121" t="s">
        <v>133</v>
      </c>
      <c r="B34" s="122">
        <v>40.062899502779246</v>
      </c>
      <c r="C34" s="122">
        <v>36.200000000000003</v>
      </c>
      <c r="D34" s="122">
        <v>43.9</v>
      </c>
      <c r="E34" s="124" t="s">
        <v>394</v>
      </c>
    </row>
    <row r="35" spans="1:5" ht="14.4" customHeight="1" x14ac:dyDescent="0.3">
      <c r="A35" s="118" t="s">
        <v>134</v>
      </c>
      <c r="B35" s="119">
        <v>38.826448843558161</v>
      </c>
      <c r="C35" s="119">
        <v>33.799999999999997</v>
      </c>
      <c r="D35" s="119">
        <v>43.9</v>
      </c>
      <c r="E35" s="120" t="s">
        <v>394</v>
      </c>
    </row>
    <row r="36" spans="1:5" ht="14.4" customHeight="1" x14ac:dyDescent="0.3">
      <c r="A36" s="121" t="s">
        <v>135</v>
      </c>
      <c r="B36" s="122">
        <v>46.91466644324057</v>
      </c>
      <c r="C36" s="122">
        <v>40.6</v>
      </c>
      <c r="D36" s="122">
        <v>53.2</v>
      </c>
      <c r="E36" s="124" t="s">
        <v>397</v>
      </c>
    </row>
    <row r="37" spans="1:5" ht="14.4" customHeight="1" x14ac:dyDescent="0.3">
      <c r="A37" s="118" t="s">
        <v>136</v>
      </c>
      <c r="B37" s="119">
        <v>47.005339140834614</v>
      </c>
      <c r="C37" s="119">
        <v>43.5</v>
      </c>
      <c r="D37" s="119">
        <v>50.5</v>
      </c>
      <c r="E37" s="120" t="s">
        <v>397</v>
      </c>
    </row>
    <row r="38" spans="1:5" ht="14.4" customHeight="1" x14ac:dyDescent="0.3">
      <c r="A38" s="121" t="s">
        <v>137</v>
      </c>
      <c r="B38" s="122">
        <v>41.889015699209708</v>
      </c>
      <c r="C38" s="122">
        <v>37.700000000000003</v>
      </c>
      <c r="D38" s="122">
        <v>46.1</v>
      </c>
      <c r="E38" s="124" t="s">
        <v>394</v>
      </c>
    </row>
    <row r="39" spans="1:5" ht="14.4" customHeight="1" x14ac:dyDescent="0.3">
      <c r="A39" s="118" t="s">
        <v>138</v>
      </c>
      <c r="B39" s="119">
        <v>37.365505210598435</v>
      </c>
      <c r="C39" s="119">
        <v>33.700000000000003</v>
      </c>
      <c r="D39" s="119">
        <v>41</v>
      </c>
      <c r="E39" s="120" t="s">
        <v>394</v>
      </c>
    </row>
    <row r="40" spans="1:5" ht="14.4" customHeight="1" x14ac:dyDescent="0.3">
      <c r="A40" s="121" t="s">
        <v>139</v>
      </c>
      <c r="B40" s="122">
        <v>41.760229444840959</v>
      </c>
      <c r="C40" s="122">
        <v>38.9</v>
      </c>
      <c r="D40" s="122">
        <v>44.6</v>
      </c>
      <c r="E40" s="124" t="s">
        <v>394</v>
      </c>
    </row>
    <row r="41" spans="1:5" ht="14.4" customHeight="1" x14ac:dyDescent="0.3">
      <c r="A41" s="140" t="s">
        <v>68</v>
      </c>
      <c r="B41" s="138">
        <v>61.645483428176483</v>
      </c>
      <c r="C41" s="138">
        <v>59.2</v>
      </c>
      <c r="D41" s="138">
        <v>64</v>
      </c>
      <c r="E41" s="111" t="s">
        <v>394</v>
      </c>
    </row>
    <row r="43" spans="1:5" x14ac:dyDescent="0.3">
      <c r="A43" s="14" t="s">
        <v>1</v>
      </c>
      <c r="B43" s="109" t="s">
        <v>73</v>
      </c>
    </row>
    <row r="44" spans="1:5" x14ac:dyDescent="0.3">
      <c r="A44" s="14" t="s">
        <v>2</v>
      </c>
      <c r="B44" s="14" t="s">
        <v>569</v>
      </c>
    </row>
    <row r="45" spans="1:5" x14ac:dyDescent="0.3">
      <c r="A45" s="14" t="s">
        <v>3</v>
      </c>
      <c r="B45" s="14" t="s">
        <v>234</v>
      </c>
    </row>
    <row r="46" spans="1:5" x14ac:dyDescent="0.3">
      <c r="A46" s="14" t="s">
        <v>4</v>
      </c>
      <c r="B46" s="15" t="s">
        <v>247</v>
      </c>
    </row>
    <row r="47" spans="1:5" x14ac:dyDescent="0.3">
      <c r="B47" t="s">
        <v>495</v>
      </c>
    </row>
  </sheetData>
  <pageMargins left="0.7" right="0.7" top="0.75" bottom="0.75" header="0.3" footer="0.3"/>
  <pageSetup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7"/>
  <sheetViews>
    <sheetView showGridLines="0" workbookViewId="0">
      <selection activeCell="A2" sqref="A2"/>
    </sheetView>
  </sheetViews>
  <sheetFormatPr defaultRowHeight="14.4" x14ac:dyDescent="0.3"/>
  <cols>
    <col min="1" max="1" width="41.44140625" customWidth="1"/>
    <col min="2" max="2" width="10.109375" customWidth="1"/>
    <col min="3" max="4" width="17" customWidth="1"/>
    <col min="5" max="5" width="12" style="100" customWidth="1"/>
  </cols>
  <sheetData>
    <row r="1" spans="1:5" x14ac:dyDescent="0.3">
      <c r="A1" s="88" t="s">
        <v>363</v>
      </c>
    </row>
    <row r="2" spans="1:5" x14ac:dyDescent="0.3">
      <c r="A2" s="83" t="s">
        <v>620</v>
      </c>
    </row>
    <row r="4" spans="1:5" s="75" customFormat="1" ht="28.2" customHeight="1" x14ac:dyDescent="0.3">
      <c r="A4" s="168" t="s">
        <v>107</v>
      </c>
      <c r="B4" s="168" t="s">
        <v>245</v>
      </c>
      <c r="C4" s="168" t="s">
        <v>342</v>
      </c>
      <c r="D4" s="168" t="s">
        <v>343</v>
      </c>
      <c r="E4" s="147" t="s">
        <v>393</v>
      </c>
    </row>
    <row r="5" spans="1:5" x14ac:dyDescent="0.3">
      <c r="A5" s="118" t="s">
        <v>5</v>
      </c>
      <c r="B5" s="119">
        <v>19.20369923923656</v>
      </c>
      <c r="C5" s="119">
        <v>18.600000000000001</v>
      </c>
      <c r="D5" s="119">
        <v>19.8</v>
      </c>
      <c r="E5" s="120" t="s">
        <v>409</v>
      </c>
    </row>
    <row r="6" spans="1:5" x14ac:dyDescent="0.3">
      <c r="A6" s="121" t="s">
        <v>108</v>
      </c>
      <c r="B6" s="122">
        <v>17.301673818497814</v>
      </c>
      <c r="C6" s="122">
        <v>13.8</v>
      </c>
      <c r="D6" s="122">
        <v>20.8</v>
      </c>
      <c r="E6" s="124" t="s">
        <v>397</v>
      </c>
    </row>
    <row r="7" spans="1:5" x14ac:dyDescent="0.3">
      <c r="A7" s="118" t="s">
        <v>185</v>
      </c>
      <c r="B7" s="119">
        <v>15.87254125203309</v>
      </c>
      <c r="C7" s="119">
        <v>12.6</v>
      </c>
      <c r="D7" s="119">
        <v>19.100000000000001</v>
      </c>
      <c r="E7" s="120" t="s">
        <v>394</v>
      </c>
    </row>
    <row r="8" spans="1:5" x14ac:dyDescent="0.3">
      <c r="A8" s="121" t="s">
        <v>110</v>
      </c>
      <c r="B8" s="122">
        <v>15.81837244452157</v>
      </c>
      <c r="C8" s="122">
        <v>13.4</v>
      </c>
      <c r="D8" s="122">
        <v>18.2</v>
      </c>
      <c r="E8" s="124" t="s">
        <v>394</v>
      </c>
    </row>
    <row r="9" spans="1:5" x14ac:dyDescent="0.3">
      <c r="A9" s="118" t="s">
        <v>112</v>
      </c>
      <c r="B9" s="119">
        <v>11.744620709483582</v>
      </c>
      <c r="C9" s="119">
        <v>8.8000000000000007</v>
      </c>
      <c r="D9" s="119">
        <v>14.7</v>
      </c>
      <c r="E9" s="120" t="s">
        <v>394</v>
      </c>
    </row>
    <row r="10" spans="1:5" x14ac:dyDescent="0.3">
      <c r="A10" s="121" t="s">
        <v>186</v>
      </c>
      <c r="B10" s="122">
        <v>17.600741488276547</v>
      </c>
      <c r="C10" s="122">
        <v>14.9</v>
      </c>
      <c r="D10" s="122">
        <v>20.3</v>
      </c>
      <c r="E10" s="124" t="s">
        <v>397</v>
      </c>
    </row>
    <row r="11" spans="1:5" x14ac:dyDescent="0.3">
      <c r="A11" s="118" t="s">
        <v>114</v>
      </c>
      <c r="B11" s="119">
        <v>15.544302918559708</v>
      </c>
      <c r="C11" s="119">
        <v>12.1</v>
      </c>
      <c r="D11" s="119">
        <v>19</v>
      </c>
      <c r="E11" s="120" t="s">
        <v>394</v>
      </c>
    </row>
    <row r="12" spans="1:5" x14ac:dyDescent="0.3">
      <c r="A12" s="121" t="s">
        <v>115</v>
      </c>
      <c r="B12" s="122">
        <v>17.745977479910202</v>
      </c>
      <c r="C12" s="122">
        <v>14.3</v>
      </c>
      <c r="D12" s="122">
        <v>21.2</v>
      </c>
      <c r="E12" s="124" t="s">
        <v>397</v>
      </c>
    </row>
    <row r="13" spans="1:5" x14ac:dyDescent="0.3">
      <c r="A13" s="118" t="s">
        <v>116</v>
      </c>
      <c r="B13" s="119">
        <v>14.24021890358404</v>
      </c>
      <c r="C13" s="119">
        <v>12.1</v>
      </c>
      <c r="D13" s="119">
        <v>16.399999999999999</v>
      </c>
      <c r="E13" s="120" t="s">
        <v>394</v>
      </c>
    </row>
    <row r="14" spans="1:5" x14ac:dyDescent="0.3">
      <c r="A14" s="121" t="s">
        <v>55</v>
      </c>
      <c r="B14" s="122">
        <v>19.732482174927064</v>
      </c>
      <c r="C14" s="122">
        <v>16.7</v>
      </c>
      <c r="D14" s="122">
        <v>22.7</v>
      </c>
      <c r="E14" s="124" t="s">
        <v>397</v>
      </c>
    </row>
    <row r="15" spans="1:5" x14ac:dyDescent="0.3">
      <c r="A15" s="118" t="s">
        <v>117</v>
      </c>
      <c r="B15" s="119">
        <v>13.937328829654842</v>
      </c>
      <c r="C15" s="119">
        <v>10.7</v>
      </c>
      <c r="D15" s="119">
        <v>17.2</v>
      </c>
      <c r="E15" s="120" t="s">
        <v>394</v>
      </c>
    </row>
    <row r="16" spans="1:5" x14ac:dyDescent="0.3">
      <c r="A16" s="121" t="s">
        <v>118</v>
      </c>
      <c r="B16" s="122">
        <v>16.240213552115911</v>
      </c>
      <c r="C16" s="122">
        <v>12.1</v>
      </c>
      <c r="D16" s="122">
        <v>20.399999999999999</v>
      </c>
      <c r="E16" s="124" t="s">
        <v>397</v>
      </c>
    </row>
    <row r="17" spans="1:5" x14ac:dyDescent="0.3">
      <c r="A17" s="118" t="s">
        <v>52</v>
      </c>
      <c r="B17" s="119">
        <v>15.991492978000652</v>
      </c>
      <c r="C17" s="119">
        <v>11.5</v>
      </c>
      <c r="D17" s="119">
        <v>20.5</v>
      </c>
      <c r="E17" s="120" t="s">
        <v>397</v>
      </c>
    </row>
    <row r="18" spans="1:5" x14ac:dyDescent="0.3">
      <c r="A18" s="121" t="s">
        <v>119</v>
      </c>
      <c r="B18" s="122">
        <v>18.745453849567024</v>
      </c>
      <c r="C18" s="122">
        <v>15.4</v>
      </c>
      <c r="D18" s="122">
        <v>22.1</v>
      </c>
      <c r="E18" s="124" t="s">
        <v>397</v>
      </c>
    </row>
    <row r="19" spans="1:5" x14ac:dyDescent="0.3">
      <c r="A19" s="118" t="s">
        <v>120</v>
      </c>
      <c r="B19" s="119">
        <v>11.218288240116657</v>
      </c>
      <c r="C19" s="119">
        <v>8.5</v>
      </c>
      <c r="D19" s="119">
        <v>13.9</v>
      </c>
      <c r="E19" s="120" t="s">
        <v>394</v>
      </c>
    </row>
    <row r="20" spans="1:5" x14ac:dyDescent="0.3">
      <c r="A20" s="121" t="s">
        <v>121</v>
      </c>
      <c r="B20" s="122">
        <v>11.783867057654701</v>
      </c>
      <c r="C20" s="122">
        <v>8.4</v>
      </c>
      <c r="D20" s="122">
        <v>15.2</v>
      </c>
      <c r="E20" s="124" t="s">
        <v>394</v>
      </c>
    </row>
    <row r="21" spans="1:5" x14ac:dyDescent="0.3">
      <c r="A21" s="118" t="s">
        <v>122</v>
      </c>
      <c r="B21" s="119">
        <v>18.736596993189739</v>
      </c>
      <c r="C21" s="119">
        <v>15.7</v>
      </c>
      <c r="D21" s="119">
        <v>21.8</v>
      </c>
      <c r="E21" s="120" t="s">
        <v>397</v>
      </c>
    </row>
    <row r="22" spans="1:5" x14ac:dyDescent="0.3">
      <c r="A22" s="121" t="s">
        <v>123</v>
      </c>
      <c r="B22" s="122">
        <v>14.383775679749371</v>
      </c>
      <c r="C22" s="122">
        <v>11.4</v>
      </c>
      <c r="D22" s="122">
        <v>17.3</v>
      </c>
      <c r="E22" s="124" t="s">
        <v>394</v>
      </c>
    </row>
    <row r="23" spans="1:5" x14ac:dyDescent="0.3">
      <c r="A23" s="118" t="s">
        <v>124</v>
      </c>
      <c r="B23" s="119">
        <v>15.556646619929836</v>
      </c>
      <c r="C23" s="119">
        <v>12.5</v>
      </c>
      <c r="D23" s="119">
        <v>18.600000000000001</v>
      </c>
      <c r="E23" s="120" t="s">
        <v>394</v>
      </c>
    </row>
    <row r="24" spans="1:5" x14ac:dyDescent="0.3">
      <c r="A24" s="121" t="s">
        <v>125</v>
      </c>
      <c r="B24" s="122">
        <v>15.644924776097035</v>
      </c>
      <c r="C24" s="122">
        <v>11.2</v>
      </c>
      <c r="D24" s="122">
        <v>20.100000000000001</v>
      </c>
      <c r="E24" s="124" t="s">
        <v>397</v>
      </c>
    </row>
    <row r="25" spans="1:5" x14ac:dyDescent="0.3">
      <c r="A25" s="118" t="s">
        <v>64</v>
      </c>
      <c r="B25" s="119">
        <v>24.260806868541767</v>
      </c>
      <c r="C25" s="119">
        <v>21.9</v>
      </c>
      <c r="D25" s="119">
        <v>26.6</v>
      </c>
      <c r="E25" s="120" t="s">
        <v>394</v>
      </c>
    </row>
    <row r="26" spans="1:5" x14ac:dyDescent="0.3">
      <c r="A26" s="121" t="s">
        <v>126</v>
      </c>
      <c r="B26" s="122">
        <v>14.637983873696273</v>
      </c>
      <c r="C26" s="122">
        <v>11.1</v>
      </c>
      <c r="D26" s="122">
        <v>18.2</v>
      </c>
      <c r="E26" s="124" t="s">
        <v>394</v>
      </c>
    </row>
    <row r="27" spans="1:5" x14ac:dyDescent="0.3">
      <c r="A27" s="118" t="s">
        <v>127</v>
      </c>
      <c r="B27" s="119">
        <v>17.254328774522794</v>
      </c>
      <c r="C27" s="119">
        <v>15</v>
      </c>
      <c r="D27" s="119">
        <v>19.5</v>
      </c>
      <c r="E27" s="120" t="s">
        <v>397</v>
      </c>
    </row>
    <row r="28" spans="1:5" x14ac:dyDescent="0.3">
      <c r="A28" s="121" t="s">
        <v>128</v>
      </c>
      <c r="B28" s="122">
        <v>21.475988755157928</v>
      </c>
      <c r="C28" s="122">
        <v>17.3</v>
      </c>
      <c r="D28" s="122">
        <v>25.6</v>
      </c>
      <c r="E28" s="124" t="s">
        <v>397</v>
      </c>
    </row>
    <row r="29" spans="1:5" x14ac:dyDescent="0.3">
      <c r="A29" s="118" t="s">
        <v>129</v>
      </c>
      <c r="B29" s="119">
        <v>15.487715902814614</v>
      </c>
      <c r="C29" s="119">
        <v>12.4</v>
      </c>
      <c r="D29" s="119">
        <v>18.5</v>
      </c>
      <c r="E29" s="120" t="s">
        <v>394</v>
      </c>
    </row>
    <row r="30" spans="1:5" x14ac:dyDescent="0.3">
      <c r="A30" s="121" t="s">
        <v>130</v>
      </c>
      <c r="B30" s="122">
        <v>16.750392026078604</v>
      </c>
      <c r="C30" s="122">
        <v>11.8</v>
      </c>
      <c r="D30" s="122">
        <v>21.7</v>
      </c>
      <c r="E30" s="124" t="s">
        <v>397</v>
      </c>
    </row>
    <row r="31" spans="1:5" x14ac:dyDescent="0.3">
      <c r="A31" s="118" t="s">
        <v>131</v>
      </c>
      <c r="B31" s="119">
        <v>14.230901740236273</v>
      </c>
      <c r="C31" s="119">
        <v>10.6</v>
      </c>
      <c r="D31" s="119">
        <v>17.899999999999999</v>
      </c>
      <c r="E31" s="120" t="s">
        <v>394</v>
      </c>
    </row>
    <row r="32" spans="1:5" x14ac:dyDescent="0.3">
      <c r="A32" s="121" t="s">
        <v>111</v>
      </c>
      <c r="B32" s="122">
        <v>15.21222269873776</v>
      </c>
      <c r="C32" s="122">
        <v>11.8</v>
      </c>
      <c r="D32" s="122">
        <v>18.600000000000001</v>
      </c>
      <c r="E32" s="124" t="s">
        <v>394</v>
      </c>
    </row>
    <row r="33" spans="1:5" x14ac:dyDescent="0.3">
      <c r="A33" s="118" t="s">
        <v>132</v>
      </c>
      <c r="B33" s="119">
        <v>14.484283215299376</v>
      </c>
      <c r="C33" s="119">
        <v>11.7</v>
      </c>
      <c r="D33" s="119">
        <v>17.3</v>
      </c>
      <c r="E33" s="120" t="s">
        <v>394</v>
      </c>
    </row>
    <row r="34" spans="1:5" x14ac:dyDescent="0.3">
      <c r="A34" s="121" t="s">
        <v>133</v>
      </c>
      <c r="B34" s="122">
        <v>15.065578035049684</v>
      </c>
      <c r="C34" s="122">
        <v>12.2</v>
      </c>
      <c r="D34" s="122">
        <v>17.899999999999999</v>
      </c>
      <c r="E34" s="124" t="s">
        <v>394</v>
      </c>
    </row>
    <row r="35" spans="1:5" x14ac:dyDescent="0.3">
      <c r="A35" s="118" t="s">
        <v>134</v>
      </c>
      <c r="B35" s="119">
        <v>14.127040333223158</v>
      </c>
      <c r="C35" s="119">
        <v>11.4</v>
      </c>
      <c r="D35" s="119">
        <v>16.8</v>
      </c>
      <c r="E35" s="120" t="s">
        <v>394</v>
      </c>
    </row>
    <row r="36" spans="1:5" x14ac:dyDescent="0.3">
      <c r="A36" s="121" t="s">
        <v>135</v>
      </c>
      <c r="B36" s="122">
        <v>17.191066014629421</v>
      </c>
      <c r="C36" s="122">
        <v>12</v>
      </c>
      <c r="D36" s="122">
        <v>22.3</v>
      </c>
      <c r="E36" s="124" t="s">
        <v>397</v>
      </c>
    </row>
    <row r="37" spans="1:5" x14ac:dyDescent="0.3">
      <c r="A37" s="118" t="s">
        <v>136</v>
      </c>
      <c r="B37" s="119">
        <v>17.40218858985288</v>
      </c>
      <c r="C37" s="119">
        <v>14.9</v>
      </c>
      <c r="D37" s="119">
        <v>19.899999999999999</v>
      </c>
      <c r="E37" s="120" t="s">
        <v>397</v>
      </c>
    </row>
    <row r="38" spans="1:5" x14ac:dyDescent="0.3">
      <c r="A38" s="121" t="s">
        <v>137</v>
      </c>
      <c r="B38" s="122">
        <v>16.450570142087809</v>
      </c>
      <c r="C38" s="122">
        <v>13.7</v>
      </c>
      <c r="D38" s="122">
        <v>19.2</v>
      </c>
      <c r="E38" s="124" t="s">
        <v>397</v>
      </c>
    </row>
    <row r="39" spans="1:5" x14ac:dyDescent="0.3">
      <c r="A39" s="118" t="s">
        <v>138</v>
      </c>
      <c r="B39" s="119">
        <v>10.914044688085651</v>
      </c>
      <c r="C39" s="119">
        <v>8.6</v>
      </c>
      <c r="D39" s="119">
        <v>13.3</v>
      </c>
      <c r="E39" s="120" t="s">
        <v>394</v>
      </c>
    </row>
    <row r="40" spans="1:5" x14ac:dyDescent="0.3">
      <c r="A40" s="121" t="s">
        <v>139</v>
      </c>
      <c r="B40" s="122">
        <v>15.899223198321611</v>
      </c>
      <c r="C40" s="122">
        <v>13.7</v>
      </c>
      <c r="D40" s="122">
        <v>18.100000000000001</v>
      </c>
      <c r="E40" s="124" t="s">
        <v>394</v>
      </c>
    </row>
    <row r="41" spans="1:5" x14ac:dyDescent="0.3">
      <c r="A41" s="140" t="s">
        <v>68</v>
      </c>
      <c r="B41" s="138">
        <v>28.079783012295572</v>
      </c>
      <c r="C41" s="138">
        <v>26.1</v>
      </c>
      <c r="D41" s="138">
        <v>30.1</v>
      </c>
      <c r="E41" s="111" t="s">
        <v>394</v>
      </c>
    </row>
    <row r="43" spans="1:5" x14ac:dyDescent="0.3">
      <c r="A43" s="57" t="s">
        <v>1</v>
      </c>
      <c r="B43" s="109" t="s">
        <v>73</v>
      </c>
    </row>
    <row r="44" spans="1:5" x14ac:dyDescent="0.3">
      <c r="A44" s="57" t="s">
        <v>2</v>
      </c>
      <c r="B44" s="57" t="s">
        <v>569</v>
      </c>
    </row>
    <row r="45" spans="1:5" x14ac:dyDescent="0.3">
      <c r="A45" s="57" t="s">
        <v>3</v>
      </c>
      <c r="B45" s="57" t="s">
        <v>234</v>
      </c>
    </row>
    <row r="46" spans="1:5" x14ac:dyDescent="0.3">
      <c r="A46" s="57" t="s">
        <v>4</v>
      </c>
      <c r="B46" s="45" t="s">
        <v>247</v>
      </c>
    </row>
    <row r="47" spans="1:5" x14ac:dyDescent="0.3">
      <c r="B47" t="s">
        <v>495</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showGridLines="0" workbookViewId="0">
      <selection activeCell="G6" sqref="G6"/>
    </sheetView>
  </sheetViews>
  <sheetFormatPr defaultRowHeight="14.4" x14ac:dyDescent="0.3"/>
  <cols>
    <col min="1" max="1" width="23.33203125" customWidth="1"/>
    <col min="2" max="2" width="13.88671875" customWidth="1"/>
    <col min="3" max="3" width="9.109375" customWidth="1"/>
    <col min="4" max="5" width="17.33203125" bestFit="1" customWidth="1"/>
    <col min="6" max="6" width="11.5546875" style="100" customWidth="1"/>
  </cols>
  <sheetData>
    <row r="1" spans="1:6" x14ac:dyDescent="0.3">
      <c r="A1" s="83" t="s">
        <v>296</v>
      </c>
    </row>
    <row r="2" spans="1:6" x14ac:dyDescent="0.3">
      <c r="A2" s="83" t="s">
        <v>621</v>
      </c>
    </row>
    <row r="4" spans="1:6" ht="28.95" customHeight="1" x14ac:dyDescent="0.3">
      <c r="A4" s="115" t="s">
        <v>246</v>
      </c>
      <c r="B4" s="115" t="s">
        <v>198</v>
      </c>
      <c r="C4" s="115" t="s">
        <v>245</v>
      </c>
      <c r="D4" s="115" t="s">
        <v>342</v>
      </c>
      <c r="E4" s="115" t="s">
        <v>343</v>
      </c>
      <c r="F4" s="147" t="s">
        <v>393</v>
      </c>
    </row>
    <row r="5" spans="1:6" x14ac:dyDescent="0.3">
      <c r="A5" s="118" t="s">
        <v>5</v>
      </c>
      <c r="B5" s="118" t="s">
        <v>5</v>
      </c>
      <c r="C5" s="119">
        <v>48.008526205432965</v>
      </c>
      <c r="D5" s="182">
        <v>47.2</v>
      </c>
      <c r="E5" s="119">
        <v>48.8</v>
      </c>
      <c r="F5" s="120" t="s">
        <v>607</v>
      </c>
    </row>
    <row r="6" spans="1:6" x14ac:dyDescent="0.3">
      <c r="A6" s="121" t="s">
        <v>8</v>
      </c>
      <c r="B6" s="121" t="s">
        <v>6</v>
      </c>
      <c r="C6" s="122">
        <v>46.29852377977555</v>
      </c>
      <c r="D6" s="183">
        <v>45.1</v>
      </c>
      <c r="E6" s="122">
        <v>47.5</v>
      </c>
      <c r="F6" s="124" t="s">
        <v>409</v>
      </c>
    </row>
    <row r="7" spans="1:6" x14ac:dyDescent="0.3">
      <c r="A7" s="118" t="s">
        <v>8</v>
      </c>
      <c r="B7" s="118" t="s">
        <v>7</v>
      </c>
      <c r="C7" s="119">
        <v>49.63696072490368</v>
      </c>
      <c r="D7" s="182">
        <v>48.5</v>
      </c>
      <c r="E7" s="119">
        <v>50.8</v>
      </c>
      <c r="F7" s="120" t="s">
        <v>394</v>
      </c>
    </row>
    <row r="8" spans="1:6" x14ac:dyDescent="0.3">
      <c r="A8" s="121" t="s">
        <v>9</v>
      </c>
      <c r="B8" s="121" t="s">
        <v>10</v>
      </c>
      <c r="C8" s="122">
        <v>52.939073496334032</v>
      </c>
      <c r="D8" s="183">
        <v>50.9</v>
      </c>
      <c r="E8" s="122">
        <v>55</v>
      </c>
      <c r="F8" s="124" t="s">
        <v>394</v>
      </c>
    </row>
    <row r="9" spans="1:6" x14ac:dyDescent="0.3">
      <c r="A9" s="118" t="s">
        <v>9</v>
      </c>
      <c r="B9" s="118" t="s">
        <v>11</v>
      </c>
      <c r="C9" s="119">
        <v>48.118043832555834</v>
      </c>
      <c r="D9" s="182">
        <v>46.2</v>
      </c>
      <c r="E9" s="119">
        <v>50.1</v>
      </c>
      <c r="F9" s="120" t="s">
        <v>397</v>
      </c>
    </row>
    <row r="10" spans="1:6" x14ac:dyDescent="0.3">
      <c r="A10" s="121" t="s">
        <v>9</v>
      </c>
      <c r="B10" s="121" t="s">
        <v>12</v>
      </c>
      <c r="C10" s="122">
        <v>46.630617124861807</v>
      </c>
      <c r="D10" s="183">
        <v>44.8</v>
      </c>
      <c r="E10" s="122">
        <v>48.4</v>
      </c>
      <c r="F10" s="124" t="s">
        <v>397</v>
      </c>
    </row>
    <row r="11" spans="1:6" x14ac:dyDescent="0.3">
      <c r="A11" s="118" t="s">
        <v>9</v>
      </c>
      <c r="B11" s="118" t="s">
        <v>13</v>
      </c>
      <c r="C11" s="119">
        <v>46.236235886752063</v>
      </c>
      <c r="D11" s="182">
        <v>44.5</v>
      </c>
      <c r="E11" s="119">
        <v>48</v>
      </c>
      <c r="F11" s="120" t="s">
        <v>397</v>
      </c>
    </row>
    <row r="12" spans="1:6" x14ac:dyDescent="0.3">
      <c r="A12" s="125" t="s">
        <v>9</v>
      </c>
      <c r="B12" s="125" t="s">
        <v>14</v>
      </c>
      <c r="C12" s="126">
        <v>46.704753155437309</v>
      </c>
      <c r="D12" s="185">
        <v>44.9</v>
      </c>
      <c r="E12" s="126">
        <v>48.5</v>
      </c>
      <c r="F12" s="99" t="s">
        <v>409</v>
      </c>
    </row>
    <row r="14" spans="1:6" x14ac:dyDescent="0.3">
      <c r="A14" s="14" t="s">
        <v>1</v>
      </c>
      <c r="B14" s="109" t="s">
        <v>73</v>
      </c>
    </row>
    <row r="15" spans="1:6" x14ac:dyDescent="0.3">
      <c r="A15" s="14" t="s">
        <v>2</v>
      </c>
      <c r="B15" s="14" t="s">
        <v>569</v>
      </c>
    </row>
    <row r="16" spans="1:6" x14ac:dyDescent="0.3">
      <c r="A16" s="14" t="s">
        <v>3</v>
      </c>
      <c r="B16" s="14" t="s">
        <v>234</v>
      </c>
    </row>
    <row r="17" spans="1:2" x14ac:dyDescent="0.3">
      <c r="A17" s="14" t="s">
        <v>4</v>
      </c>
      <c r="B17" s="15" t="s">
        <v>247</v>
      </c>
    </row>
    <row r="18" spans="1:2" x14ac:dyDescent="0.3">
      <c r="B18" t="s">
        <v>495</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7"/>
  <sheetViews>
    <sheetView showGridLines="0" workbookViewId="0">
      <selection activeCell="A2" sqref="A2"/>
    </sheetView>
  </sheetViews>
  <sheetFormatPr defaultRowHeight="14.4" x14ac:dyDescent="0.3"/>
  <cols>
    <col min="1" max="1" width="38.33203125" customWidth="1"/>
    <col min="3" max="4" width="17.33203125" style="79" bestFit="1" customWidth="1"/>
    <col min="5" max="5" width="12.109375" style="100" customWidth="1"/>
  </cols>
  <sheetData>
    <row r="1" spans="1:5" x14ac:dyDescent="0.3">
      <c r="A1" s="83" t="s">
        <v>364</v>
      </c>
    </row>
    <row r="2" spans="1:5" x14ac:dyDescent="0.3">
      <c r="A2" s="83" t="s">
        <v>622</v>
      </c>
    </row>
    <row r="4" spans="1:5" s="72" customFormat="1" ht="28.95" customHeight="1" x14ac:dyDescent="0.3">
      <c r="A4" s="116" t="s">
        <v>107</v>
      </c>
      <c r="B4" s="115" t="s">
        <v>245</v>
      </c>
      <c r="C4" s="115" t="s">
        <v>342</v>
      </c>
      <c r="D4" s="115" t="s">
        <v>343</v>
      </c>
      <c r="E4" s="210" t="s">
        <v>393</v>
      </c>
    </row>
    <row r="5" spans="1:5" x14ac:dyDescent="0.3">
      <c r="A5" s="118" t="s">
        <v>5</v>
      </c>
      <c r="B5" s="119">
        <v>78.686887239510511</v>
      </c>
      <c r="C5" s="256">
        <v>76.599999999999994</v>
      </c>
      <c r="D5" s="256">
        <v>80.8</v>
      </c>
      <c r="E5" s="120" t="s">
        <v>409</v>
      </c>
    </row>
    <row r="6" spans="1:5" x14ac:dyDescent="0.3">
      <c r="A6" s="121" t="s">
        <v>108</v>
      </c>
      <c r="B6" s="122">
        <v>80.456276913361364</v>
      </c>
      <c r="C6" s="257">
        <v>68.900000000000006</v>
      </c>
      <c r="D6" s="257">
        <v>92</v>
      </c>
      <c r="E6" s="124" t="s">
        <v>397</v>
      </c>
    </row>
    <row r="7" spans="1:5" x14ac:dyDescent="0.3">
      <c r="A7" s="118" t="s">
        <v>185</v>
      </c>
      <c r="B7" s="119">
        <v>82.91204204245301</v>
      </c>
      <c r="C7" s="256">
        <v>72.900000000000006</v>
      </c>
      <c r="D7" s="256">
        <v>92.9</v>
      </c>
      <c r="E7" s="120" t="s">
        <v>397</v>
      </c>
    </row>
    <row r="8" spans="1:5" x14ac:dyDescent="0.3">
      <c r="A8" s="121" t="s">
        <v>110</v>
      </c>
      <c r="B8" s="122">
        <v>71.357216118198309</v>
      </c>
      <c r="C8" s="257">
        <v>61.9</v>
      </c>
      <c r="D8" s="257">
        <v>80.8</v>
      </c>
      <c r="E8" s="124" t="s">
        <v>397</v>
      </c>
    </row>
    <row r="9" spans="1:5" x14ac:dyDescent="0.3">
      <c r="A9" s="118" t="s">
        <v>112</v>
      </c>
      <c r="B9" s="119">
        <v>72.565859098459214</v>
      </c>
      <c r="C9" s="256">
        <v>60.9</v>
      </c>
      <c r="D9" s="256">
        <v>84.2</v>
      </c>
      <c r="E9" s="120" t="s">
        <v>397</v>
      </c>
    </row>
    <row r="10" spans="1:5" x14ac:dyDescent="0.3">
      <c r="A10" s="121" t="s">
        <v>186</v>
      </c>
      <c r="B10" s="122">
        <v>72.520377197307269</v>
      </c>
      <c r="C10" s="257">
        <v>60.2</v>
      </c>
      <c r="D10" s="257">
        <v>84.8</v>
      </c>
      <c r="E10" s="124" t="s">
        <v>397</v>
      </c>
    </row>
    <row r="11" spans="1:5" x14ac:dyDescent="0.3">
      <c r="A11" s="118" t="s">
        <v>114</v>
      </c>
      <c r="B11" s="119">
        <v>56.349489695723889</v>
      </c>
      <c r="C11" s="256">
        <v>42</v>
      </c>
      <c r="D11" s="256">
        <v>70.7</v>
      </c>
      <c r="E11" s="120" t="s">
        <v>394</v>
      </c>
    </row>
    <row r="12" spans="1:5" x14ac:dyDescent="0.3">
      <c r="A12" s="121" t="s">
        <v>115</v>
      </c>
      <c r="B12" s="122">
        <v>72.26810936726406</v>
      </c>
      <c r="C12" s="257">
        <v>60.1</v>
      </c>
      <c r="D12" s="257">
        <v>84.5</v>
      </c>
      <c r="E12" s="124" t="s">
        <v>397</v>
      </c>
    </row>
    <row r="13" spans="1:5" x14ac:dyDescent="0.3">
      <c r="A13" s="118" t="s">
        <v>116</v>
      </c>
      <c r="B13" s="119">
        <v>83.178825891642163</v>
      </c>
      <c r="C13" s="256">
        <v>75.900000000000006</v>
      </c>
      <c r="D13" s="256">
        <v>90.5</v>
      </c>
      <c r="E13" s="120" t="s">
        <v>397</v>
      </c>
    </row>
    <row r="14" spans="1:5" x14ac:dyDescent="0.3">
      <c r="A14" s="121" t="s">
        <v>55</v>
      </c>
      <c r="B14" s="122">
        <v>80.372644176207743</v>
      </c>
      <c r="C14" s="257">
        <v>72</v>
      </c>
      <c r="D14" s="257">
        <v>88.8</v>
      </c>
      <c r="E14" s="124" t="s">
        <v>397</v>
      </c>
    </row>
    <row r="15" spans="1:5" x14ac:dyDescent="0.3">
      <c r="A15" s="118" t="s">
        <v>117</v>
      </c>
      <c r="B15" s="119">
        <v>66.715424468472506</v>
      </c>
      <c r="C15" s="256">
        <v>52.7</v>
      </c>
      <c r="D15" s="256">
        <v>80.8</v>
      </c>
      <c r="E15" s="120" t="s">
        <v>397</v>
      </c>
    </row>
    <row r="16" spans="1:5" x14ac:dyDescent="0.3">
      <c r="A16" s="121" t="s">
        <v>118</v>
      </c>
      <c r="B16" s="122">
        <v>64.109337751703379</v>
      </c>
      <c r="C16" s="257">
        <v>49.8</v>
      </c>
      <c r="D16" s="257">
        <v>78.5</v>
      </c>
      <c r="E16" s="124" t="s">
        <v>394</v>
      </c>
    </row>
    <row r="17" spans="1:5" x14ac:dyDescent="0.3">
      <c r="A17" s="118" t="s">
        <v>52</v>
      </c>
      <c r="B17" s="119">
        <v>87.084437032080118</v>
      </c>
      <c r="C17" s="256">
        <v>79.7</v>
      </c>
      <c r="D17" s="256">
        <v>94.5</v>
      </c>
      <c r="E17" s="120" t="s">
        <v>394</v>
      </c>
    </row>
    <row r="18" spans="1:5" x14ac:dyDescent="0.3">
      <c r="A18" s="121" t="s">
        <v>119</v>
      </c>
      <c r="B18" s="122">
        <v>61.970899546965896</v>
      </c>
      <c r="C18" s="257">
        <v>50.4</v>
      </c>
      <c r="D18" s="257">
        <v>73.5</v>
      </c>
      <c r="E18" s="124" t="s">
        <v>394</v>
      </c>
    </row>
    <row r="19" spans="1:5" x14ac:dyDescent="0.3">
      <c r="A19" s="118" t="s">
        <v>120</v>
      </c>
      <c r="B19" s="119">
        <v>78.320184877299326</v>
      </c>
      <c r="C19" s="256">
        <v>66.8</v>
      </c>
      <c r="D19" s="256">
        <v>89.8</v>
      </c>
      <c r="E19" s="120" t="s">
        <v>397</v>
      </c>
    </row>
    <row r="20" spans="1:5" x14ac:dyDescent="0.3">
      <c r="A20" s="121" t="s">
        <v>121</v>
      </c>
      <c r="B20" s="122">
        <v>71.38941090840126</v>
      </c>
      <c r="C20" s="257">
        <v>60.2</v>
      </c>
      <c r="D20" s="257">
        <v>82.6</v>
      </c>
      <c r="E20" s="124" t="s">
        <v>397</v>
      </c>
    </row>
    <row r="21" spans="1:5" x14ac:dyDescent="0.3">
      <c r="A21" s="118" t="s">
        <v>122</v>
      </c>
      <c r="B21" s="119">
        <v>86.579678018265056</v>
      </c>
      <c r="C21" s="256">
        <v>79.900000000000006</v>
      </c>
      <c r="D21" s="256">
        <v>93.3</v>
      </c>
      <c r="E21" s="120" t="s">
        <v>394</v>
      </c>
    </row>
    <row r="22" spans="1:5" x14ac:dyDescent="0.3">
      <c r="A22" s="121" t="s">
        <v>123</v>
      </c>
      <c r="B22" s="122">
        <v>78.229446710172326</v>
      </c>
      <c r="C22" s="257">
        <v>68.900000000000006</v>
      </c>
      <c r="D22" s="257">
        <v>87.5</v>
      </c>
      <c r="E22" s="124" t="s">
        <v>397</v>
      </c>
    </row>
    <row r="23" spans="1:5" x14ac:dyDescent="0.3">
      <c r="A23" s="118" t="s">
        <v>124</v>
      </c>
      <c r="B23" s="119">
        <v>72.678470971599609</v>
      </c>
      <c r="C23" s="256">
        <v>60.6</v>
      </c>
      <c r="D23" s="256">
        <v>84.8</v>
      </c>
      <c r="E23" s="120" t="s">
        <v>397</v>
      </c>
    </row>
    <row r="24" spans="1:5" x14ac:dyDescent="0.3">
      <c r="A24" s="121" t="s">
        <v>125</v>
      </c>
      <c r="B24" s="122">
        <v>81.584249821823661</v>
      </c>
      <c r="C24" s="257">
        <v>68.400000000000006</v>
      </c>
      <c r="D24" s="257">
        <v>94.8</v>
      </c>
      <c r="E24" s="124" t="s">
        <v>397</v>
      </c>
    </row>
    <row r="25" spans="1:5" x14ac:dyDescent="0.3">
      <c r="A25" s="118" t="s">
        <v>64</v>
      </c>
      <c r="B25" s="119">
        <v>77.738245944111654</v>
      </c>
      <c r="C25" s="256">
        <v>69.3</v>
      </c>
      <c r="D25" s="256">
        <v>86.2</v>
      </c>
      <c r="E25" s="120" t="s">
        <v>397</v>
      </c>
    </row>
    <row r="26" spans="1:5" x14ac:dyDescent="0.3">
      <c r="A26" s="121" t="s">
        <v>126</v>
      </c>
      <c r="B26" s="122">
        <v>77.224118352774383</v>
      </c>
      <c r="C26" s="257">
        <v>65.8</v>
      </c>
      <c r="D26" s="257">
        <v>88.6</v>
      </c>
      <c r="E26" s="124" t="s">
        <v>397</v>
      </c>
    </row>
    <row r="27" spans="1:5" x14ac:dyDescent="0.3">
      <c r="A27" s="118" t="s">
        <v>127</v>
      </c>
      <c r="B27" s="119">
        <v>76.790850251288802</v>
      </c>
      <c r="C27" s="256">
        <v>68.8</v>
      </c>
      <c r="D27" s="256">
        <v>84.8</v>
      </c>
      <c r="E27" s="120" t="s">
        <v>397</v>
      </c>
    </row>
    <row r="28" spans="1:5" x14ac:dyDescent="0.3">
      <c r="A28" s="121" t="s">
        <v>128</v>
      </c>
      <c r="B28" s="122">
        <v>82.411667444798326</v>
      </c>
      <c r="C28" s="257">
        <v>72</v>
      </c>
      <c r="D28" s="257">
        <v>92.8</v>
      </c>
      <c r="E28" s="124" t="s">
        <v>397</v>
      </c>
    </row>
    <row r="29" spans="1:5" x14ac:dyDescent="0.3">
      <c r="A29" s="118" t="s">
        <v>129</v>
      </c>
      <c r="B29" s="119">
        <v>84.74840784626376</v>
      </c>
      <c r="C29" s="256">
        <v>74.7</v>
      </c>
      <c r="D29" s="256">
        <v>94.8</v>
      </c>
      <c r="E29" s="120" t="s">
        <v>397</v>
      </c>
    </row>
    <row r="30" spans="1:5" x14ac:dyDescent="0.3">
      <c r="A30" s="121" t="s">
        <v>130</v>
      </c>
      <c r="B30" s="122">
        <v>76.195829855515427</v>
      </c>
      <c r="C30" s="257">
        <v>62.2</v>
      </c>
      <c r="D30" s="257">
        <v>90.2</v>
      </c>
      <c r="E30" s="124" t="s">
        <v>397</v>
      </c>
    </row>
    <row r="31" spans="1:5" x14ac:dyDescent="0.3">
      <c r="A31" s="118" t="s">
        <v>131</v>
      </c>
      <c r="B31" s="119">
        <v>74.840981556425547</v>
      </c>
      <c r="C31" s="256">
        <v>63.3</v>
      </c>
      <c r="D31" s="256">
        <v>86.4</v>
      </c>
      <c r="E31" s="120" t="s">
        <v>397</v>
      </c>
    </row>
    <row r="32" spans="1:5" x14ac:dyDescent="0.3">
      <c r="A32" s="121" t="s">
        <v>111</v>
      </c>
      <c r="B32" s="122">
        <v>68.171744686746479</v>
      </c>
      <c r="C32" s="257">
        <v>56.7</v>
      </c>
      <c r="D32" s="257">
        <v>79.599999999999994</v>
      </c>
      <c r="E32" s="124" t="s">
        <v>397</v>
      </c>
    </row>
    <row r="33" spans="1:5" x14ac:dyDescent="0.3">
      <c r="A33" s="118" t="s">
        <v>132</v>
      </c>
      <c r="B33" s="119">
        <v>85.360331514006759</v>
      </c>
      <c r="C33" s="256">
        <v>78.400000000000006</v>
      </c>
      <c r="D33" s="256">
        <v>92.4</v>
      </c>
      <c r="E33" s="120" t="s">
        <v>397</v>
      </c>
    </row>
    <row r="34" spans="1:5" x14ac:dyDescent="0.3">
      <c r="A34" s="121" t="s">
        <v>133</v>
      </c>
      <c r="B34" s="122">
        <v>74.994963814538252</v>
      </c>
      <c r="C34" s="257">
        <v>63.7</v>
      </c>
      <c r="D34" s="257">
        <v>86.3</v>
      </c>
      <c r="E34" s="124" t="s">
        <v>397</v>
      </c>
    </row>
    <row r="35" spans="1:5" x14ac:dyDescent="0.3">
      <c r="A35" s="118" t="s">
        <v>134</v>
      </c>
      <c r="B35" s="119">
        <v>70.580462769868248</v>
      </c>
      <c r="C35" s="256">
        <v>59.1</v>
      </c>
      <c r="D35" s="256">
        <v>82.1</v>
      </c>
      <c r="E35" s="120" t="s">
        <v>397</v>
      </c>
    </row>
    <row r="36" spans="1:5" x14ac:dyDescent="0.3">
      <c r="A36" s="121" t="s">
        <v>135</v>
      </c>
      <c r="B36" s="122">
        <v>85.900307679747741</v>
      </c>
      <c r="C36" s="257">
        <v>74.400000000000006</v>
      </c>
      <c r="D36" s="257">
        <v>97.4</v>
      </c>
      <c r="E36" s="124" t="s">
        <v>397</v>
      </c>
    </row>
    <row r="37" spans="1:5" x14ac:dyDescent="0.3">
      <c r="A37" s="118" t="s">
        <v>136</v>
      </c>
      <c r="B37" s="119">
        <v>85.664140175476774</v>
      </c>
      <c r="C37" s="256">
        <v>79.3</v>
      </c>
      <c r="D37" s="256">
        <v>92</v>
      </c>
      <c r="E37" s="120" t="s">
        <v>394</v>
      </c>
    </row>
    <row r="38" spans="1:5" x14ac:dyDescent="0.3">
      <c r="A38" s="121" t="s">
        <v>137</v>
      </c>
      <c r="B38" s="122">
        <v>82.120906148778658</v>
      </c>
      <c r="C38" s="257">
        <v>74.099999999999994</v>
      </c>
      <c r="D38" s="257">
        <v>90.1</v>
      </c>
      <c r="E38" s="124" t="s">
        <v>397</v>
      </c>
    </row>
    <row r="39" spans="1:5" x14ac:dyDescent="0.3">
      <c r="A39" s="118" t="s">
        <v>138</v>
      </c>
      <c r="B39" s="119">
        <v>71.919241130111004</v>
      </c>
      <c r="C39" s="256">
        <v>62.1</v>
      </c>
      <c r="D39" s="256">
        <v>81.8</v>
      </c>
      <c r="E39" s="120" t="s">
        <v>397</v>
      </c>
    </row>
    <row r="40" spans="1:5" x14ac:dyDescent="0.3">
      <c r="A40" s="121" t="s">
        <v>139</v>
      </c>
      <c r="B40" s="122">
        <v>82.058376493292883</v>
      </c>
      <c r="C40" s="257">
        <v>74.8</v>
      </c>
      <c r="D40" s="257">
        <v>89.3</v>
      </c>
      <c r="E40" s="124" t="s">
        <v>397</v>
      </c>
    </row>
    <row r="41" spans="1:5" x14ac:dyDescent="0.3">
      <c r="A41" s="140" t="s">
        <v>68</v>
      </c>
      <c r="B41" s="138">
        <v>81.504421435960396</v>
      </c>
      <c r="C41" s="255">
        <v>74.8</v>
      </c>
      <c r="D41" s="255">
        <v>88.2</v>
      </c>
      <c r="E41" s="111" t="s">
        <v>397</v>
      </c>
    </row>
    <row r="43" spans="1:5" x14ac:dyDescent="0.3">
      <c r="A43" s="14" t="s">
        <v>1</v>
      </c>
      <c r="B43" s="109" t="s">
        <v>73</v>
      </c>
    </row>
    <row r="44" spans="1:5" x14ac:dyDescent="0.3">
      <c r="A44" s="14" t="s">
        <v>2</v>
      </c>
      <c r="B44" s="14" t="s">
        <v>569</v>
      </c>
    </row>
    <row r="45" spans="1:5" x14ac:dyDescent="0.3">
      <c r="A45" s="14" t="s">
        <v>3</v>
      </c>
      <c r="B45" s="14" t="s">
        <v>234</v>
      </c>
    </row>
    <row r="46" spans="1:5" x14ac:dyDescent="0.3">
      <c r="A46" s="14" t="s">
        <v>4</v>
      </c>
      <c r="B46" s="15" t="s">
        <v>247</v>
      </c>
    </row>
    <row r="47" spans="1:5" x14ac:dyDescent="0.3">
      <c r="B47" t="s">
        <v>495</v>
      </c>
    </row>
  </sheetData>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showGridLines="0" workbookViewId="0">
      <selection activeCell="A2" sqref="A2"/>
    </sheetView>
  </sheetViews>
  <sheetFormatPr defaultRowHeight="14.4" x14ac:dyDescent="0.3"/>
  <cols>
    <col min="1" max="1" width="17.6640625" customWidth="1"/>
    <col min="2" max="2" width="10.6640625" bestFit="1" customWidth="1"/>
    <col min="3" max="3" width="7.44140625" customWidth="1"/>
    <col min="4" max="4" width="17.44140625" customWidth="1"/>
    <col min="5" max="5" width="17.6640625" customWidth="1"/>
    <col min="6" max="6" width="12.109375" style="100" customWidth="1"/>
  </cols>
  <sheetData>
    <row r="1" spans="1:6" x14ac:dyDescent="0.3">
      <c r="A1" s="83" t="s">
        <v>297</v>
      </c>
    </row>
    <row r="2" spans="1:6" x14ac:dyDescent="0.3">
      <c r="A2" s="83" t="s">
        <v>623</v>
      </c>
    </row>
    <row r="4" spans="1:6" ht="28.8" x14ac:dyDescent="0.3">
      <c r="A4" s="115" t="s">
        <v>246</v>
      </c>
      <c r="B4" s="115" t="s">
        <v>198</v>
      </c>
      <c r="C4" s="115" t="s">
        <v>245</v>
      </c>
      <c r="D4" s="115" t="s">
        <v>342</v>
      </c>
      <c r="E4" s="115" t="s">
        <v>343</v>
      </c>
      <c r="F4" s="147" t="s">
        <v>393</v>
      </c>
    </row>
    <row r="5" spans="1:6" x14ac:dyDescent="0.3">
      <c r="A5" s="118" t="s">
        <v>5</v>
      </c>
      <c r="B5" s="118" t="s">
        <v>5</v>
      </c>
      <c r="C5" s="119">
        <v>78.7</v>
      </c>
      <c r="D5" s="119">
        <v>76.5936736863801</v>
      </c>
      <c r="E5" s="119">
        <v>80.780100792641235</v>
      </c>
      <c r="F5" s="120" t="s">
        <v>607</v>
      </c>
    </row>
    <row r="6" spans="1:6" x14ac:dyDescent="0.3">
      <c r="A6" s="121" t="s">
        <v>8</v>
      </c>
      <c r="B6" s="121" t="s">
        <v>6</v>
      </c>
      <c r="C6" s="122">
        <v>80.482041260035984</v>
      </c>
      <c r="D6" s="122">
        <v>77.812632637708461</v>
      </c>
      <c r="E6" s="122">
        <v>83.151449882363508</v>
      </c>
      <c r="F6" s="124" t="s">
        <v>409</v>
      </c>
    </row>
    <row r="7" spans="1:6" x14ac:dyDescent="0.3">
      <c r="A7" s="118" t="s">
        <v>8</v>
      </c>
      <c r="B7" s="118" t="s">
        <v>7</v>
      </c>
      <c r="C7" s="119">
        <v>76.791925053850221</v>
      </c>
      <c r="D7" s="119">
        <v>73.660651117731632</v>
      </c>
      <c r="E7" s="119">
        <v>79.923198989968796</v>
      </c>
      <c r="F7" s="120" t="s">
        <v>397</v>
      </c>
    </row>
    <row r="8" spans="1:6" x14ac:dyDescent="0.3">
      <c r="A8" s="121" t="s">
        <v>9</v>
      </c>
      <c r="B8" s="121" t="s">
        <v>10</v>
      </c>
      <c r="C8" s="122">
        <v>77.157282443934832</v>
      </c>
      <c r="D8" s="122">
        <v>72.720790267529765</v>
      </c>
      <c r="E8" s="122">
        <v>81.593774620339886</v>
      </c>
      <c r="F8" s="124" t="s">
        <v>397</v>
      </c>
    </row>
    <row r="9" spans="1:6" x14ac:dyDescent="0.3">
      <c r="A9" s="118" t="s">
        <v>9</v>
      </c>
      <c r="B9" s="118" t="s">
        <v>11</v>
      </c>
      <c r="C9" s="119">
        <v>81.151579778052266</v>
      </c>
      <c r="D9" s="119">
        <v>77.170829209320814</v>
      </c>
      <c r="E9" s="119">
        <v>85.132330346783718</v>
      </c>
      <c r="F9" s="120" t="s">
        <v>397</v>
      </c>
    </row>
    <row r="10" spans="1:6" x14ac:dyDescent="0.3">
      <c r="A10" s="121" t="s">
        <v>9</v>
      </c>
      <c r="B10" s="121" t="s">
        <v>12</v>
      </c>
      <c r="C10" s="122">
        <v>78.438623630120475</v>
      </c>
      <c r="D10" s="122">
        <v>74.440145686818553</v>
      </c>
      <c r="E10" s="122">
        <v>82.437101573422382</v>
      </c>
      <c r="F10" s="124" t="s">
        <v>397</v>
      </c>
    </row>
    <row r="11" spans="1:6" x14ac:dyDescent="0.3">
      <c r="A11" s="118" t="s">
        <v>9</v>
      </c>
      <c r="B11" s="118" t="s">
        <v>13</v>
      </c>
      <c r="C11" s="119">
        <v>79.103569226557596</v>
      </c>
      <c r="D11" s="119">
        <v>74.446037424437861</v>
      </c>
      <c r="E11" s="119">
        <v>83.761101028677345</v>
      </c>
      <c r="F11" s="120" t="s">
        <v>397</v>
      </c>
    </row>
    <row r="12" spans="1:6" x14ac:dyDescent="0.3">
      <c r="A12" s="125" t="s">
        <v>9</v>
      </c>
      <c r="B12" s="125" t="s">
        <v>14</v>
      </c>
      <c r="C12" s="126">
        <v>76.723838609114807</v>
      </c>
      <c r="D12" s="126">
        <v>70.828488049844324</v>
      </c>
      <c r="E12" s="126">
        <v>82.619189168385304</v>
      </c>
      <c r="F12" s="99" t="s">
        <v>409</v>
      </c>
    </row>
    <row r="14" spans="1:6" x14ac:dyDescent="0.3">
      <c r="A14" s="14" t="s">
        <v>1</v>
      </c>
      <c r="B14" s="109" t="s">
        <v>73</v>
      </c>
    </row>
    <row r="15" spans="1:6" x14ac:dyDescent="0.3">
      <c r="A15" s="14" t="s">
        <v>2</v>
      </c>
      <c r="B15" s="14" t="s">
        <v>569</v>
      </c>
    </row>
    <row r="16" spans="1:6" x14ac:dyDescent="0.3">
      <c r="A16" s="14" t="s">
        <v>3</v>
      </c>
      <c r="B16" s="14" t="s">
        <v>234</v>
      </c>
    </row>
    <row r="17" spans="1:2" x14ac:dyDescent="0.3">
      <c r="A17" s="14" t="s">
        <v>4</v>
      </c>
      <c r="B17" s="15" t="s">
        <v>247</v>
      </c>
    </row>
    <row r="18" spans="1:2" x14ac:dyDescent="0.3">
      <c r="B18" t="s">
        <v>495</v>
      </c>
    </row>
  </sheetData>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showGridLines="0" workbookViewId="0"/>
  </sheetViews>
  <sheetFormatPr defaultColWidth="15.6640625" defaultRowHeight="14.4" customHeight="1" x14ac:dyDescent="0.3"/>
  <cols>
    <col min="1" max="1" width="15.6640625" style="13"/>
    <col min="2" max="7" width="15.6640625" style="13" customWidth="1"/>
    <col min="8" max="16384" width="15.6640625" style="13"/>
  </cols>
  <sheetData>
    <row r="1" spans="1:9" ht="14.4" customHeight="1" x14ac:dyDescent="0.3">
      <c r="A1" s="83" t="s">
        <v>408</v>
      </c>
      <c r="B1" s="10"/>
      <c r="C1" s="10"/>
      <c r="D1" s="10"/>
      <c r="E1" s="10"/>
      <c r="F1" s="10"/>
      <c r="G1" s="10"/>
    </row>
    <row r="2" spans="1:9" s="10" customFormat="1" ht="14.4" customHeight="1" x14ac:dyDescent="0.3">
      <c r="A2" s="83" t="s">
        <v>441</v>
      </c>
    </row>
    <row r="3" spans="1:9" s="10" customFormat="1" ht="14.4" customHeight="1" x14ac:dyDescent="0.3"/>
    <row r="4" spans="1:9" ht="28.95" customHeight="1" x14ac:dyDescent="0.3">
      <c r="A4" s="116" t="s">
        <v>377</v>
      </c>
      <c r="B4" s="115" t="s">
        <v>265</v>
      </c>
      <c r="C4" s="115" t="s">
        <v>266</v>
      </c>
      <c r="D4" s="115" t="s">
        <v>267</v>
      </c>
      <c r="E4" s="115" t="s">
        <v>268</v>
      </c>
      <c r="F4" s="115" t="s">
        <v>269</v>
      </c>
      <c r="G4" s="117" t="s">
        <v>270</v>
      </c>
    </row>
    <row r="5" spans="1:9" x14ac:dyDescent="0.3">
      <c r="A5" s="141" t="s">
        <v>147</v>
      </c>
      <c r="B5" s="119">
        <v>8.6999999999999993</v>
      </c>
      <c r="C5" s="119">
        <v>2.9</v>
      </c>
      <c r="D5" s="119">
        <f>SUM(B5:C5)</f>
        <v>11.6</v>
      </c>
      <c r="E5" s="119">
        <v>8.1999999999999993</v>
      </c>
      <c r="F5" s="119">
        <v>4.5</v>
      </c>
      <c r="G5" s="113">
        <f>SUM(E5:F5)</f>
        <v>12.7</v>
      </c>
      <c r="H5" s="81"/>
      <c r="I5" s="81"/>
    </row>
    <row r="6" spans="1:9" x14ac:dyDescent="0.3">
      <c r="A6" s="142" t="s">
        <v>148</v>
      </c>
      <c r="B6" s="122">
        <v>11.5</v>
      </c>
      <c r="C6" s="122">
        <v>3.6</v>
      </c>
      <c r="D6" s="122">
        <f t="shared" ref="D6:D15" si="0">SUM(B6:C6)</f>
        <v>15.1</v>
      </c>
      <c r="E6" s="122">
        <v>9</v>
      </c>
      <c r="F6" s="122">
        <v>6.5</v>
      </c>
      <c r="G6" s="143">
        <f t="shared" ref="G6:G15" si="1">SUM(E6:F6)</f>
        <v>15.5</v>
      </c>
      <c r="H6" s="81"/>
      <c r="I6" s="81"/>
    </row>
    <row r="7" spans="1:9" x14ac:dyDescent="0.3">
      <c r="A7" s="141" t="s">
        <v>149</v>
      </c>
      <c r="B7" s="119">
        <v>11.3</v>
      </c>
      <c r="C7" s="119">
        <v>3.6</v>
      </c>
      <c r="D7" s="119">
        <f t="shared" si="0"/>
        <v>14.9</v>
      </c>
      <c r="E7" s="119">
        <v>11.7</v>
      </c>
      <c r="F7" s="119">
        <v>8.1999999999999993</v>
      </c>
      <c r="G7" s="113">
        <f t="shared" si="1"/>
        <v>19.899999999999999</v>
      </c>
      <c r="H7" s="81"/>
      <c r="I7" s="81"/>
    </row>
    <row r="8" spans="1:9" x14ac:dyDescent="0.3">
      <c r="A8" s="142" t="s">
        <v>150</v>
      </c>
      <c r="B8" s="122">
        <v>11</v>
      </c>
      <c r="C8" s="122">
        <v>3.8</v>
      </c>
      <c r="D8" s="122">
        <f t="shared" si="0"/>
        <v>14.8</v>
      </c>
      <c r="E8" s="122">
        <v>13.4</v>
      </c>
      <c r="F8" s="122">
        <v>8.8000000000000007</v>
      </c>
      <c r="G8" s="143">
        <f t="shared" si="1"/>
        <v>22.200000000000003</v>
      </c>
      <c r="H8" s="81"/>
      <c r="I8" s="81"/>
    </row>
    <row r="9" spans="1:9" x14ac:dyDescent="0.3">
      <c r="A9" s="141" t="s">
        <v>151</v>
      </c>
      <c r="B9" s="119">
        <v>12.1</v>
      </c>
      <c r="C9" s="119">
        <v>4</v>
      </c>
      <c r="D9" s="119">
        <f t="shared" si="0"/>
        <v>16.100000000000001</v>
      </c>
      <c r="E9" s="119">
        <v>13.4</v>
      </c>
      <c r="F9" s="119">
        <v>9.1</v>
      </c>
      <c r="G9" s="113">
        <f t="shared" si="1"/>
        <v>22.5</v>
      </c>
      <c r="H9" s="81"/>
      <c r="I9" s="81"/>
    </row>
    <row r="10" spans="1:9" x14ac:dyDescent="0.3">
      <c r="A10" s="142" t="s">
        <v>152</v>
      </c>
      <c r="B10" s="122">
        <v>12.7</v>
      </c>
      <c r="C10" s="122">
        <v>4.2</v>
      </c>
      <c r="D10" s="122">
        <f t="shared" si="0"/>
        <v>16.899999999999999</v>
      </c>
      <c r="E10" s="122">
        <v>12.7</v>
      </c>
      <c r="F10" s="122">
        <v>7.6</v>
      </c>
      <c r="G10" s="143">
        <f t="shared" si="1"/>
        <v>20.299999999999997</v>
      </c>
      <c r="H10" s="81"/>
      <c r="I10" s="81"/>
    </row>
    <row r="11" spans="1:9" x14ac:dyDescent="0.3">
      <c r="A11" s="141" t="s">
        <v>153</v>
      </c>
      <c r="B11" s="119">
        <v>15.5</v>
      </c>
      <c r="C11" s="119">
        <v>4.3</v>
      </c>
      <c r="D11" s="119">
        <f t="shared" si="0"/>
        <v>19.8</v>
      </c>
      <c r="E11" s="119">
        <v>13.4</v>
      </c>
      <c r="F11" s="119">
        <v>7.9</v>
      </c>
      <c r="G11" s="113">
        <f t="shared" si="1"/>
        <v>21.3</v>
      </c>
      <c r="H11" s="81"/>
      <c r="I11" s="81"/>
    </row>
    <row r="12" spans="1:9" x14ac:dyDescent="0.3">
      <c r="A12" s="142" t="s">
        <v>141</v>
      </c>
      <c r="B12" s="122">
        <v>16.8</v>
      </c>
      <c r="C12" s="122">
        <v>2.9</v>
      </c>
      <c r="D12" s="122">
        <f t="shared" si="0"/>
        <v>19.7</v>
      </c>
      <c r="E12" s="122">
        <v>14.3</v>
      </c>
      <c r="F12" s="122">
        <v>7.4</v>
      </c>
      <c r="G12" s="143">
        <f t="shared" si="1"/>
        <v>21.700000000000003</v>
      </c>
      <c r="H12" s="81"/>
      <c r="I12" s="81"/>
    </row>
    <row r="13" spans="1:9" x14ac:dyDescent="0.3">
      <c r="A13" s="141" t="s">
        <v>142</v>
      </c>
      <c r="B13" s="144">
        <v>17.5</v>
      </c>
      <c r="C13" s="119">
        <v>4.2</v>
      </c>
      <c r="D13" s="119">
        <f t="shared" si="0"/>
        <v>21.7</v>
      </c>
      <c r="E13" s="119">
        <v>14.7</v>
      </c>
      <c r="F13" s="119">
        <v>7.9</v>
      </c>
      <c r="G13" s="113">
        <f t="shared" si="1"/>
        <v>22.6</v>
      </c>
      <c r="H13" s="81"/>
      <c r="I13" s="81"/>
    </row>
    <row r="14" spans="1:9" x14ac:dyDescent="0.3">
      <c r="A14" s="142" t="s">
        <v>143</v>
      </c>
      <c r="B14" s="122">
        <v>19.5</v>
      </c>
      <c r="C14" s="122">
        <v>4.2</v>
      </c>
      <c r="D14" s="122">
        <f t="shared" si="0"/>
        <v>23.7</v>
      </c>
      <c r="E14" s="122">
        <v>15</v>
      </c>
      <c r="F14" s="122">
        <v>7.2</v>
      </c>
      <c r="G14" s="143">
        <f t="shared" si="1"/>
        <v>22.2</v>
      </c>
      <c r="H14" s="81"/>
      <c r="I14" s="81"/>
    </row>
    <row r="15" spans="1:9" x14ac:dyDescent="0.3">
      <c r="A15" s="145" t="s">
        <v>144</v>
      </c>
      <c r="B15" s="146">
        <v>18.2</v>
      </c>
      <c r="C15" s="146">
        <v>3.5</v>
      </c>
      <c r="D15" s="138">
        <f t="shared" si="0"/>
        <v>21.7</v>
      </c>
      <c r="E15" s="146">
        <v>12.4</v>
      </c>
      <c r="F15" s="146">
        <v>7.9</v>
      </c>
      <c r="G15" s="110">
        <f t="shared" si="1"/>
        <v>20.3</v>
      </c>
      <c r="H15" s="81"/>
      <c r="I15" s="81"/>
    </row>
    <row r="16" spans="1:9" ht="14.4" customHeight="1" x14ac:dyDescent="0.3">
      <c r="A16" s="46"/>
      <c r="B16" s="66"/>
      <c r="C16" s="66"/>
      <c r="D16" s="66"/>
      <c r="E16" s="66"/>
      <c r="F16" s="66"/>
      <c r="G16" s="66"/>
    </row>
    <row r="17" spans="1:8" s="15" customFormat="1" ht="14.4" customHeight="1" x14ac:dyDescent="0.3">
      <c r="A17" s="57" t="s">
        <v>35</v>
      </c>
      <c r="B17" s="62" t="s">
        <v>73</v>
      </c>
    </row>
    <row r="18" spans="1:8" s="15" customFormat="1" ht="14.4" customHeight="1" x14ac:dyDescent="0.3">
      <c r="A18" s="57" t="s">
        <v>140</v>
      </c>
      <c r="B18" s="15" t="s">
        <v>483</v>
      </c>
    </row>
    <row r="19" spans="1:8" s="15" customFormat="1" ht="14.4" customHeight="1" x14ac:dyDescent="0.3">
      <c r="A19" s="57" t="s">
        <v>106</v>
      </c>
      <c r="B19" s="15" t="s">
        <v>234</v>
      </c>
    </row>
    <row r="20" spans="1:8" s="15" customFormat="1" ht="14.4" customHeight="1" x14ac:dyDescent="0.3">
      <c r="A20" s="57" t="s">
        <v>4</v>
      </c>
      <c r="B20" s="15" t="s">
        <v>448</v>
      </c>
    </row>
    <row r="21" spans="1:8" s="15" customFormat="1" ht="14.4" customHeight="1" x14ac:dyDescent="0.3">
      <c r="B21" s="15" t="s">
        <v>449</v>
      </c>
      <c r="H21" s="14"/>
    </row>
    <row r="22" spans="1:8" s="15" customFormat="1" ht="14.4" customHeight="1" x14ac:dyDescent="0.3">
      <c r="B22" s="14" t="s">
        <v>450</v>
      </c>
      <c r="C22" s="14"/>
      <c r="D22" s="14"/>
      <c r="E22" s="14"/>
      <c r="F22" s="14"/>
      <c r="G22" s="14"/>
      <c r="H22" s="14"/>
    </row>
    <row r="23" spans="1:8" s="15" customFormat="1" ht="14.4" customHeight="1" x14ac:dyDescent="0.3">
      <c r="B23" s="15" t="s">
        <v>611</v>
      </c>
      <c r="C23" s="14"/>
      <c r="D23" s="14"/>
      <c r="E23" s="14"/>
      <c r="F23" s="14"/>
      <c r="G23" s="14"/>
      <c r="H23" s="14"/>
    </row>
    <row r="24" spans="1:8" s="15" customFormat="1" ht="14.4" customHeight="1" x14ac:dyDescent="0.3">
      <c r="A24" s="57"/>
      <c r="H24" s="14"/>
    </row>
    <row r="25" spans="1:8" s="15" customFormat="1" ht="14.4" customHeight="1" x14ac:dyDescent="0.3">
      <c r="A25" s="57"/>
      <c r="B25" s="38"/>
      <c r="H25" s="14"/>
    </row>
    <row r="26" spans="1:8" s="15" customFormat="1" ht="14.4" customHeight="1" x14ac:dyDescent="0.3">
      <c r="A26" s="45"/>
      <c r="B26" s="14"/>
      <c r="C26" s="14"/>
      <c r="D26" s="14"/>
      <c r="E26" s="14"/>
      <c r="F26" s="14"/>
      <c r="G26" s="14"/>
      <c r="H26" s="14"/>
    </row>
    <row r="27" spans="1:8" ht="14.4" customHeight="1" x14ac:dyDescent="0.3">
      <c r="B27" s="67"/>
    </row>
    <row r="28" spans="1:8" ht="14.4" customHeight="1" x14ac:dyDescent="0.3">
      <c r="B28" s="67"/>
    </row>
    <row r="29" spans="1:8" ht="14.4" customHeight="1" x14ac:dyDescent="0.3">
      <c r="A29" s="39"/>
    </row>
  </sheetData>
  <pageMargins left="0.7" right="0.7" top="0.75" bottom="0.75" header="0.3" footer="0.3"/>
  <pageSetup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showGridLines="0" workbookViewId="0">
      <selection activeCell="B23" sqref="B23"/>
    </sheetView>
  </sheetViews>
  <sheetFormatPr defaultRowHeight="14.4" x14ac:dyDescent="0.3"/>
  <cols>
    <col min="1" max="1" width="12.33203125" customWidth="1"/>
    <col min="2" max="2" width="11.44140625" customWidth="1"/>
    <col min="3" max="3" width="11.33203125" customWidth="1"/>
    <col min="4" max="4" width="18.5546875" customWidth="1"/>
  </cols>
  <sheetData>
    <row r="1" spans="1:4" x14ac:dyDescent="0.3">
      <c r="A1" s="83" t="s">
        <v>298</v>
      </c>
      <c r="B1" s="10"/>
    </row>
    <row r="2" spans="1:4" x14ac:dyDescent="0.3">
      <c r="A2" s="83" t="s">
        <v>443</v>
      </c>
      <c r="B2" s="10"/>
    </row>
    <row r="4" spans="1:4" ht="30.6" customHeight="1" x14ac:dyDescent="0.3">
      <c r="A4" s="116" t="s">
        <v>377</v>
      </c>
      <c r="B4" s="115" t="s">
        <v>378</v>
      </c>
      <c r="C4" s="115" t="s">
        <v>379</v>
      </c>
      <c r="D4" s="117" t="s">
        <v>380</v>
      </c>
    </row>
    <row r="5" spans="1:4" x14ac:dyDescent="0.3">
      <c r="A5" s="141" t="s">
        <v>147</v>
      </c>
      <c r="B5" s="259">
        <v>310.87535960000002</v>
      </c>
      <c r="C5" s="259">
        <v>750.63812270000005</v>
      </c>
      <c r="D5" s="260">
        <v>397.18806059999997</v>
      </c>
    </row>
    <row r="6" spans="1:4" x14ac:dyDescent="0.3">
      <c r="A6" s="142" t="s">
        <v>148</v>
      </c>
      <c r="B6" s="261">
        <v>216.8274098</v>
      </c>
      <c r="C6" s="261">
        <v>856.69038869999997</v>
      </c>
      <c r="D6" s="262">
        <v>296.50961219999999</v>
      </c>
    </row>
    <row r="7" spans="1:4" x14ac:dyDescent="0.3">
      <c r="A7" s="141" t="s">
        <v>149</v>
      </c>
      <c r="B7" s="259">
        <v>183.1045417</v>
      </c>
      <c r="C7" s="259">
        <v>836.22292749999997</v>
      </c>
      <c r="D7" s="260">
        <v>279.7303197</v>
      </c>
    </row>
    <row r="8" spans="1:4" x14ac:dyDescent="0.3">
      <c r="A8" s="142" t="s">
        <v>150</v>
      </c>
      <c r="B8" s="261">
        <v>249.0930717</v>
      </c>
      <c r="C8" s="261">
        <v>811.45469579999997</v>
      </c>
      <c r="D8" s="262">
        <v>376.91801570000001</v>
      </c>
    </row>
    <row r="9" spans="1:4" x14ac:dyDescent="0.3">
      <c r="A9" s="141" t="s">
        <v>151</v>
      </c>
      <c r="B9" s="259">
        <v>250.56386509999999</v>
      </c>
      <c r="C9" s="259">
        <v>904.82085640000003</v>
      </c>
      <c r="D9" s="260">
        <v>379.10872010000003</v>
      </c>
    </row>
    <row r="10" spans="1:4" x14ac:dyDescent="0.3">
      <c r="A10" s="142" t="s">
        <v>152</v>
      </c>
      <c r="B10" s="261">
        <v>240.5144521</v>
      </c>
      <c r="C10" s="261">
        <v>840.05784500000004</v>
      </c>
      <c r="D10" s="262">
        <v>344.37286949999998</v>
      </c>
    </row>
    <row r="11" spans="1:4" x14ac:dyDescent="0.3">
      <c r="A11" s="141" t="s">
        <v>153</v>
      </c>
      <c r="B11" s="259">
        <v>219.680205</v>
      </c>
      <c r="C11" s="259">
        <v>792.32472670000004</v>
      </c>
      <c r="D11" s="260">
        <v>306.11465509999999</v>
      </c>
    </row>
    <row r="12" spans="1:4" x14ac:dyDescent="0.3">
      <c r="A12" s="142" t="s">
        <v>141</v>
      </c>
      <c r="B12" s="261">
        <v>164.2186102</v>
      </c>
      <c r="C12" s="261">
        <v>731.76895309999998</v>
      </c>
      <c r="D12" s="262">
        <v>232.15006539999999</v>
      </c>
    </row>
    <row r="13" spans="1:4" x14ac:dyDescent="0.3">
      <c r="A13" s="141" t="s">
        <v>142</v>
      </c>
      <c r="B13" s="263">
        <v>341.15483119999999</v>
      </c>
      <c r="C13" s="259">
        <v>734.97720130000005</v>
      </c>
      <c r="D13" s="260">
        <v>423.1544212</v>
      </c>
    </row>
    <row r="14" spans="1:4" x14ac:dyDescent="0.3">
      <c r="A14" s="142" t="s">
        <v>143</v>
      </c>
      <c r="B14" s="261">
        <v>218.8399253</v>
      </c>
      <c r="C14" s="261">
        <v>692.35712160000003</v>
      </c>
      <c r="D14" s="262">
        <v>283.57574210000001</v>
      </c>
    </row>
    <row r="15" spans="1:4" x14ac:dyDescent="0.3">
      <c r="A15" s="145" t="s">
        <v>144</v>
      </c>
      <c r="B15" s="264">
        <v>221.70865749999999</v>
      </c>
      <c r="C15" s="264">
        <v>739.35106870000004</v>
      </c>
      <c r="D15" s="258">
        <v>287.14008030000002</v>
      </c>
    </row>
    <row r="17" spans="1:2" x14ac:dyDescent="0.3">
      <c r="A17" s="57" t="s">
        <v>35</v>
      </c>
      <c r="B17" s="62" t="s">
        <v>73</v>
      </c>
    </row>
    <row r="18" spans="1:2" x14ac:dyDescent="0.3">
      <c r="A18" s="57" t="s">
        <v>140</v>
      </c>
      <c r="B18" s="15" t="s">
        <v>483</v>
      </c>
    </row>
    <row r="19" spans="1:2" x14ac:dyDescent="0.3">
      <c r="A19" s="57" t="s">
        <v>106</v>
      </c>
      <c r="B19" s="15" t="s">
        <v>234</v>
      </c>
    </row>
    <row r="20" spans="1:2" x14ac:dyDescent="0.3">
      <c r="A20" s="57" t="s">
        <v>4</v>
      </c>
      <c r="B20" s="15" t="s">
        <v>448</v>
      </c>
    </row>
    <row r="21" spans="1:2" x14ac:dyDescent="0.3">
      <c r="A21" s="15"/>
      <c r="B21" s="15" t="s">
        <v>449</v>
      </c>
    </row>
    <row r="22" spans="1:2" x14ac:dyDescent="0.3">
      <c r="A22" s="15"/>
      <c r="B22" s="14" t="s">
        <v>450</v>
      </c>
    </row>
    <row r="23" spans="1:2" x14ac:dyDescent="0.3">
      <c r="A23" s="15"/>
      <c r="B23" s="15" t="s">
        <v>611</v>
      </c>
    </row>
    <row r="24" spans="1:2" x14ac:dyDescent="0.3">
      <c r="A24" s="57"/>
      <c r="B24" s="15"/>
    </row>
  </sheetData>
  <pageMargins left="0.7" right="0.7" top="0.75" bottom="0.75" header="0.3" footer="0.3"/>
  <pageSetup orientation="portrait" horizontalDpi="300" verticalDpi="300"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G26"/>
  <sheetViews>
    <sheetView showGridLines="0" workbookViewId="0"/>
  </sheetViews>
  <sheetFormatPr defaultColWidth="9.109375" defaultRowHeight="14.4" x14ac:dyDescent="0.3"/>
  <cols>
    <col min="1" max="1" width="14.33203125" style="13" customWidth="1"/>
    <col min="2" max="7" width="9.109375" style="13" customWidth="1"/>
    <col min="8" max="16384" width="9.109375" style="13"/>
  </cols>
  <sheetData>
    <row r="1" spans="1:7" x14ac:dyDescent="0.3">
      <c r="A1" s="83" t="s">
        <v>299</v>
      </c>
      <c r="B1" s="10"/>
      <c r="C1" s="10"/>
      <c r="D1" s="10"/>
      <c r="E1" s="10"/>
      <c r="F1" s="10"/>
      <c r="G1" s="10"/>
    </row>
    <row r="2" spans="1:7" x14ac:dyDescent="0.3">
      <c r="A2" s="83" t="s">
        <v>471</v>
      </c>
      <c r="B2" s="10"/>
      <c r="C2" s="10"/>
      <c r="D2" s="10"/>
      <c r="E2" s="10"/>
      <c r="F2" s="10"/>
      <c r="G2" s="10"/>
    </row>
    <row r="3" spans="1:7" x14ac:dyDescent="0.3">
      <c r="A3" s="10"/>
      <c r="B3" s="10"/>
      <c r="C3" s="10"/>
      <c r="D3" s="10"/>
      <c r="E3" s="10"/>
      <c r="F3" s="10"/>
      <c r="G3" s="10"/>
    </row>
    <row r="4" spans="1:7" ht="28.95" customHeight="1" x14ac:dyDescent="0.3">
      <c r="A4" s="168" t="s">
        <v>496</v>
      </c>
      <c r="B4" s="168" t="s">
        <v>271</v>
      </c>
      <c r="C4" s="168" t="s">
        <v>272</v>
      </c>
      <c r="D4" s="168" t="s">
        <v>273</v>
      </c>
      <c r="E4" s="147" t="s">
        <v>274</v>
      </c>
      <c r="G4" s="64"/>
    </row>
    <row r="5" spans="1:7" ht="15" customHeight="1" x14ac:dyDescent="0.3">
      <c r="A5" s="211" t="s">
        <v>146</v>
      </c>
      <c r="B5" s="267">
        <f>0.829950741249467*100</f>
        <v>82.995074124946697</v>
      </c>
      <c r="C5" s="267">
        <f>0.41884600144512*100</f>
        <v>41.884600144512</v>
      </c>
      <c r="D5" s="267">
        <f>0.413564516991286*100</f>
        <v>41.356451699128598</v>
      </c>
      <c r="E5" s="268">
        <f>0.251363698510657*100</f>
        <v>25.136369851065698</v>
      </c>
    </row>
    <row r="6" spans="1:7" ht="15" customHeight="1" x14ac:dyDescent="0.3">
      <c r="A6" s="214" t="s">
        <v>147</v>
      </c>
      <c r="B6" s="269">
        <f>0.846306841725171*100</f>
        <v>84.630684172517107</v>
      </c>
      <c r="C6" s="269">
        <f>0.436633418222977*100</f>
        <v>43.663341822297703</v>
      </c>
      <c r="D6" s="269">
        <f>0.432331506003391*100</f>
        <v>43.233150600339101</v>
      </c>
      <c r="E6" s="270">
        <f>0.258148038792614*100</f>
        <v>25.814803879261401</v>
      </c>
    </row>
    <row r="7" spans="1:7" ht="15" customHeight="1" x14ac:dyDescent="0.3">
      <c r="A7" s="211" t="s">
        <v>148</v>
      </c>
      <c r="B7" s="267">
        <f>0.855288423679636*100</f>
        <v>85.528842367963591</v>
      </c>
      <c r="C7" s="267">
        <f>0.442410558606056*100</f>
        <v>44.241055860605599</v>
      </c>
      <c r="D7" s="267">
        <f>0.443986901874567*100</f>
        <v>44.398690187456701</v>
      </c>
      <c r="E7" s="268">
        <f>0.25167405011264*100</f>
        <v>25.167405011263998</v>
      </c>
    </row>
    <row r="8" spans="1:7" ht="15" customHeight="1" x14ac:dyDescent="0.3">
      <c r="A8" s="214" t="s">
        <v>149</v>
      </c>
      <c r="B8" s="269">
        <f>0.860402797979371*100</f>
        <v>86.040279797937103</v>
      </c>
      <c r="C8" s="269">
        <f>0.44098162024004*100</f>
        <v>44.098162024003997</v>
      </c>
      <c r="D8" s="269">
        <f>0.470046029451884*100</f>
        <v>47.004602945188402</v>
      </c>
      <c r="E8" s="270">
        <f>0.257537671792652*100</f>
        <v>25.753767179265203</v>
      </c>
    </row>
    <row r="9" spans="1:7" ht="15" customHeight="1" x14ac:dyDescent="0.3">
      <c r="A9" s="211" t="s">
        <v>150</v>
      </c>
      <c r="B9" s="267">
        <f>0.861534460652684*100</f>
        <v>86.153446065268398</v>
      </c>
      <c r="C9" s="267">
        <f>0.441482870762776*100</f>
        <v>44.148287076277597</v>
      </c>
      <c r="D9" s="267">
        <f>0.468955514844044*100</f>
        <v>46.8955514844044</v>
      </c>
      <c r="E9" s="268">
        <f>0.258973215638569*100</f>
        <v>25.897321563856902</v>
      </c>
    </row>
    <row r="10" spans="1:7" ht="15" customHeight="1" x14ac:dyDescent="0.3">
      <c r="A10" s="214" t="s">
        <v>151</v>
      </c>
      <c r="B10" s="269">
        <f>0.865904745131586*100</f>
        <v>86.590474513158597</v>
      </c>
      <c r="C10" s="269">
        <f>0.43902806941327*100</f>
        <v>43.902806941327</v>
      </c>
      <c r="D10" s="269">
        <f>0.47591954766131*100</f>
        <v>47.591954766131003</v>
      </c>
      <c r="E10" s="270">
        <f>0.25756636957247*100</f>
        <v>25.756636957246997</v>
      </c>
    </row>
    <row r="11" spans="1:7" ht="15" customHeight="1" x14ac:dyDescent="0.3">
      <c r="A11" s="211" t="s">
        <v>152</v>
      </c>
      <c r="B11" s="267">
        <f>0.867675066398912*100</f>
        <v>86.767506639891195</v>
      </c>
      <c r="C11" s="267">
        <f>0.434421655244198*100</f>
        <v>43.442165524419799</v>
      </c>
      <c r="D11" s="267">
        <f>0.478572740142276*100</f>
        <v>47.857274014227599</v>
      </c>
      <c r="E11" s="268">
        <f>0.261812447744512*100</f>
        <v>26.181244774451201</v>
      </c>
    </row>
    <row r="12" spans="1:7" ht="15" customHeight="1" x14ac:dyDescent="0.3">
      <c r="A12" s="214" t="s">
        <v>153</v>
      </c>
      <c r="B12" s="269">
        <f>0.873690533556006*100</f>
        <v>87.369053355600599</v>
      </c>
      <c r="C12" s="269">
        <f>0.437850635647743*100</f>
        <v>43.785063564774305</v>
      </c>
      <c r="D12" s="269">
        <f>0.480428123224388*100</f>
        <v>48.042812322438799</v>
      </c>
      <c r="E12" s="270">
        <f>0.261480754552393*100</f>
        <v>26.148075455239301</v>
      </c>
    </row>
    <row r="13" spans="1:7" ht="15" customHeight="1" x14ac:dyDescent="0.3">
      <c r="A13" s="211" t="s">
        <v>141</v>
      </c>
      <c r="B13" s="267">
        <v>88.619759009868602</v>
      </c>
      <c r="C13" s="267">
        <v>44.418222928298803</v>
      </c>
      <c r="D13" s="267">
        <v>48.90762646262899</v>
      </c>
      <c r="E13" s="268">
        <v>26.002053164234969</v>
      </c>
    </row>
    <row r="14" spans="1:7" ht="15" customHeight="1" x14ac:dyDescent="0.3">
      <c r="A14" s="214" t="s">
        <v>142</v>
      </c>
      <c r="B14" s="269">
        <v>86.45</v>
      </c>
      <c r="C14" s="269">
        <v>44.29</v>
      </c>
      <c r="D14" s="269">
        <v>42.59</v>
      </c>
      <c r="E14" s="270">
        <v>27.36</v>
      </c>
    </row>
    <row r="15" spans="1:7" ht="15" customHeight="1" x14ac:dyDescent="0.3">
      <c r="A15" s="211" t="s">
        <v>143</v>
      </c>
      <c r="B15" s="267">
        <v>86.71</v>
      </c>
      <c r="C15" s="267">
        <v>44.34</v>
      </c>
      <c r="D15" s="267">
        <v>42.05</v>
      </c>
      <c r="E15" s="268">
        <v>27.6</v>
      </c>
    </row>
    <row r="16" spans="1:7" ht="15" customHeight="1" x14ac:dyDescent="0.3">
      <c r="A16" s="247" t="s">
        <v>144</v>
      </c>
      <c r="B16" s="266">
        <v>86.29</v>
      </c>
      <c r="C16" s="266">
        <v>44.15</v>
      </c>
      <c r="D16" s="266">
        <v>42.12</v>
      </c>
      <c r="E16" s="265">
        <v>28.2</v>
      </c>
    </row>
    <row r="17" spans="1:7" ht="15" customHeight="1" x14ac:dyDescent="0.3"/>
    <row r="18" spans="1:7" ht="15" customHeight="1" x14ac:dyDescent="0.3">
      <c r="A18" s="57" t="s">
        <v>35</v>
      </c>
      <c r="B18" s="62" t="s">
        <v>73</v>
      </c>
      <c r="C18" s="14"/>
      <c r="D18" s="14"/>
      <c r="E18" s="14"/>
      <c r="G18" s="15"/>
    </row>
    <row r="19" spans="1:7" ht="15" customHeight="1" x14ac:dyDescent="0.3">
      <c r="A19" s="57" t="s">
        <v>140</v>
      </c>
      <c r="B19" s="14" t="s">
        <v>484</v>
      </c>
      <c r="C19" s="14"/>
      <c r="D19" s="14"/>
      <c r="E19" s="14"/>
      <c r="G19" s="15"/>
    </row>
    <row r="20" spans="1:7" ht="15" customHeight="1" x14ac:dyDescent="0.3">
      <c r="A20" s="57" t="s">
        <v>106</v>
      </c>
      <c r="B20" s="12" t="s">
        <v>235</v>
      </c>
      <c r="C20" s="14"/>
      <c r="D20" s="14"/>
      <c r="E20" s="14"/>
      <c r="G20" s="15"/>
    </row>
    <row r="21" spans="1:7" ht="15" customHeight="1" x14ac:dyDescent="0.3">
      <c r="A21" s="57" t="s">
        <v>4</v>
      </c>
      <c r="B21" s="14" t="s">
        <v>451</v>
      </c>
      <c r="C21" s="14"/>
      <c r="D21" s="14"/>
      <c r="E21" s="14"/>
      <c r="G21" s="15"/>
    </row>
    <row r="22" spans="1:7" ht="15" customHeight="1" x14ac:dyDescent="0.3">
      <c r="A22" s="65"/>
      <c r="B22" s="14" t="s">
        <v>449</v>
      </c>
      <c r="C22" s="14"/>
      <c r="D22" s="14"/>
      <c r="E22" s="14"/>
      <c r="G22" s="15"/>
    </row>
    <row r="23" spans="1:7" ht="15" customHeight="1" x14ac:dyDescent="0.3">
      <c r="A23" s="65"/>
      <c r="B23" s="14"/>
      <c r="C23" s="14"/>
      <c r="D23" s="14"/>
      <c r="E23" s="14"/>
      <c r="G23" s="15"/>
    </row>
    <row r="24" spans="1:7" ht="15" customHeight="1" x14ac:dyDescent="0.3">
      <c r="A24" s="15"/>
      <c r="B24" s="14"/>
      <c r="C24" s="14"/>
      <c r="D24" s="14"/>
      <c r="E24" s="14"/>
      <c r="G24" s="15"/>
    </row>
    <row r="25" spans="1:7" ht="15" customHeight="1" x14ac:dyDescent="0.3">
      <c r="A25" s="15"/>
      <c r="B25" s="14"/>
      <c r="C25" s="14"/>
      <c r="D25" s="14"/>
      <c r="E25" s="14"/>
      <c r="G25" s="15"/>
    </row>
    <row r="26" spans="1:7" ht="15" customHeight="1" x14ac:dyDescent="0.3">
      <c r="C26" s="14"/>
      <c r="D26" s="14"/>
      <c r="E26" s="14"/>
      <c r="F26" s="14"/>
    </row>
  </sheetData>
  <pageMargins left="0.31" right="0.22" top="0.75" bottom="0.75" header="0.3" footer="0.3"/>
  <pageSetup scale="90"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showGridLines="0" workbookViewId="0"/>
  </sheetViews>
  <sheetFormatPr defaultColWidth="9.109375" defaultRowHeight="14.4" x14ac:dyDescent="0.3"/>
  <cols>
    <col min="1" max="1" width="13.109375" style="13" customWidth="1"/>
    <col min="2" max="2" width="13.77734375" style="13" customWidth="1"/>
    <col min="3" max="3" width="16.44140625" style="13" customWidth="1"/>
    <col min="4" max="4" width="15.44140625" style="13" customWidth="1"/>
    <col min="5" max="5" width="12" style="102" customWidth="1"/>
    <col min="6" max="6" width="11.77734375" style="13" customWidth="1"/>
    <col min="7" max="7" width="13.33203125" style="13" customWidth="1"/>
    <col min="8" max="8" width="15.21875" style="13" customWidth="1"/>
    <col min="9" max="9" width="12" style="13" customWidth="1"/>
    <col min="10" max="16384" width="9.109375" style="13"/>
  </cols>
  <sheetData>
    <row r="1" spans="1:9" x14ac:dyDescent="0.3">
      <c r="A1" s="83" t="s">
        <v>300</v>
      </c>
    </row>
    <row r="2" spans="1:9" x14ac:dyDescent="0.3">
      <c r="A2" s="87" t="s">
        <v>581</v>
      </c>
    </row>
    <row r="4" spans="1:9" s="103" customFormat="1" ht="46.2" customHeight="1" x14ac:dyDescent="0.3">
      <c r="A4" s="115" t="s">
        <v>8</v>
      </c>
      <c r="B4" s="115" t="s">
        <v>442</v>
      </c>
      <c r="C4" s="115" t="s">
        <v>404</v>
      </c>
      <c r="D4" s="115" t="s">
        <v>405</v>
      </c>
      <c r="E4" s="168" t="s">
        <v>406</v>
      </c>
      <c r="F4" s="115" t="s">
        <v>506</v>
      </c>
      <c r="G4" s="115" t="s">
        <v>507</v>
      </c>
      <c r="H4" s="115" t="s">
        <v>508</v>
      </c>
      <c r="I4" s="117" t="s">
        <v>509</v>
      </c>
    </row>
    <row r="5" spans="1:9" x14ac:dyDescent="0.3">
      <c r="A5" s="118" t="s">
        <v>5</v>
      </c>
      <c r="B5" s="119">
        <v>70.142101092110181</v>
      </c>
      <c r="C5" s="119">
        <v>69.204691887917107</v>
      </c>
      <c r="D5" s="119">
        <v>71.079510296303255</v>
      </c>
      <c r="E5" s="190" t="s">
        <v>607</v>
      </c>
      <c r="F5" s="119">
        <v>62.850853185058433</v>
      </c>
      <c r="G5" s="119">
        <v>59.804416239331559</v>
      </c>
      <c r="H5" s="119">
        <v>65.897290130785308</v>
      </c>
      <c r="I5" s="191" t="s">
        <v>607</v>
      </c>
    </row>
    <row r="6" spans="1:9" x14ac:dyDescent="0.3">
      <c r="A6" s="121" t="s">
        <v>187</v>
      </c>
      <c r="B6" s="122">
        <v>64.216599433478095</v>
      </c>
      <c r="C6" s="122">
        <v>62.736833570511784</v>
      </c>
      <c r="D6" s="122">
        <v>65.696365296444398</v>
      </c>
      <c r="E6" s="192" t="s">
        <v>409</v>
      </c>
      <c r="F6" s="122">
        <v>57.44605348932992</v>
      </c>
      <c r="G6" s="122">
        <v>52.980147831167436</v>
      </c>
      <c r="H6" s="122">
        <v>61.911959147492404</v>
      </c>
      <c r="I6" s="193" t="s">
        <v>409</v>
      </c>
    </row>
    <row r="7" spans="1:9" x14ac:dyDescent="0.3">
      <c r="A7" s="140" t="s">
        <v>188</v>
      </c>
      <c r="B7" s="138">
        <v>75.624020874137443</v>
      </c>
      <c r="C7" s="138">
        <v>74.391494915956784</v>
      </c>
      <c r="D7" s="138">
        <v>76.856546832318102</v>
      </c>
      <c r="E7" s="271" t="s">
        <v>394</v>
      </c>
      <c r="F7" s="138">
        <v>68.494896017645189</v>
      </c>
      <c r="G7" s="138">
        <v>64.622175700272464</v>
      </c>
      <c r="H7" s="138">
        <v>72.367616335017914</v>
      </c>
      <c r="I7" s="188" t="s">
        <v>394</v>
      </c>
    </row>
    <row r="9" spans="1:9" x14ac:dyDescent="0.3">
      <c r="A9" s="57" t="s">
        <v>35</v>
      </c>
      <c r="B9" s="62" t="s">
        <v>73</v>
      </c>
      <c r="C9" s="62"/>
      <c r="D9" s="62"/>
      <c r="E9" s="62"/>
    </row>
    <row r="10" spans="1:9" x14ac:dyDescent="0.3">
      <c r="A10" s="57" t="s">
        <v>140</v>
      </c>
      <c r="B10" s="14" t="s">
        <v>579</v>
      </c>
      <c r="C10" s="14"/>
      <c r="D10" s="14"/>
      <c r="E10" s="14"/>
    </row>
    <row r="11" spans="1:9" x14ac:dyDescent="0.3">
      <c r="A11" s="57" t="s">
        <v>106</v>
      </c>
      <c r="B11" s="12" t="s">
        <v>234</v>
      </c>
      <c r="C11" s="12"/>
      <c r="D11" s="12"/>
      <c r="E11" s="62"/>
    </row>
    <row r="12" spans="1:9" x14ac:dyDescent="0.3">
      <c r="A12" s="13" t="s">
        <v>4</v>
      </c>
      <c r="B12" s="13" t="s">
        <v>264</v>
      </c>
    </row>
    <row r="13" spans="1:9" x14ac:dyDescent="0.3">
      <c r="B13" s="13" t="s">
        <v>452</v>
      </c>
    </row>
    <row r="14" spans="1:9" x14ac:dyDescent="0.3">
      <c r="B14" s="13" t="s">
        <v>612</v>
      </c>
    </row>
    <row r="15" spans="1:9" x14ac:dyDescent="0.3">
      <c r="B15" s="13" t="s">
        <v>453</v>
      </c>
    </row>
  </sheetData>
  <pageMargins left="0.36" right="0.23" top="0.75" bottom="0.75" header="0.3" footer="0.3"/>
  <pageSetup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election activeCell="E5" sqref="E5"/>
    </sheetView>
  </sheetViews>
  <sheetFormatPr defaultColWidth="9.109375" defaultRowHeight="14.4" x14ac:dyDescent="0.3"/>
  <cols>
    <col min="1" max="1" width="12.33203125" style="13" customWidth="1"/>
    <col min="2" max="2" width="10.5546875" style="13" customWidth="1"/>
    <col min="3" max="3" width="19.44140625" style="13" customWidth="1"/>
    <col min="4" max="5" width="14.5546875" style="13" customWidth="1"/>
    <col min="6" max="16384" width="9.109375" style="13"/>
  </cols>
  <sheetData>
    <row r="1" spans="1:5" x14ac:dyDescent="0.3">
      <c r="A1" s="83" t="s">
        <v>390</v>
      </c>
    </row>
    <row r="2" spans="1:5" x14ac:dyDescent="0.3">
      <c r="A2" s="87" t="s">
        <v>582</v>
      </c>
    </row>
    <row r="4" spans="1:5" ht="43.2" x14ac:dyDescent="0.3">
      <c r="A4" s="128" t="s">
        <v>8</v>
      </c>
      <c r="B4" s="139" t="s">
        <v>245</v>
      </c>
      <c r="C4" s="115" t="s">
        <v>342</v>
      </c>
      <c r="D4" s="115" t="s">
        <v>343</v>
      </c>
      <c r="E4" s="117" t="s">
        <v>393</v>
      </c>
    </row>
    <row r="5" spans="1:5" x14ac:dyDescent="0.3">
      <c r="A5" s="118" t="s">
        <v>5</v>
      </c>
      <c r="B5" s="119">
        <v>31.242318377382006</v>
      </c>
      <c r="C5" s="119">
        <v>30.299105470319244</v>
      </c>
      <c r="D5" s="119">
        <v>32.185531284444771</v>
      </c>
      <c r="E5" s="120" t="s">
        <v>607</v>
      </c>
    </row>
    <row r="6" spans="1:5" x14ac:dyDescent="0.3">
      <c r="A6" s="121" t="s">
        <v>187</v>
      </c>
      <c r="B6" s="122">
        <v>34.084860820022591</v>
      </c>
      <c r="C6" s="122">
        <v>32.739561707363123</v>
      </c>
      <c r="D6" s="122">
        <v>35.430159932682052</v>
      </c>
      <c r="E6" s="124" t="s">
        <v>409</v>
      </c>
    </row>
    <row r="7" spans="1:5" x14ac:dyDescent="0.3">
      <c r="A7" s="140" t="s">
        <v>188</v>
      </c>
      <c r="B7" s="138">
        <v>28.623493914818859</v>
      </c>
      <c r="C7" s="138">
        <v>27.399356814775793</v>
      </c>
      <c r="D7" s="138">
        <v>29.847631014861925</v>
      </c>
      <c r="E7" s="111" t="s">
        <v>394</v>
      </c>
    </row>
    <row r="9" spans="1:5" x14ac:dyDescent="0.3">
      <c r="A9" s="57" t="s">
        <v>35</v>
      </c>
      <c r="B9" s="62" t="s">
        <v>73</v>
      </c>
    </row>
    <row r="10" spans="1:5" x14ac:dyDescent="0.3">
      <c r="A10" s="57" t="s">
        <v>140</v>
      </c>
      <c r="B10" s="14" t="s">
        <v>579</v>
      </c>
    </row>
    <row r="11" spans="1:5" x14ac:dyDescent="0.3">
      <c r="A11" s="57" t="s">
        <v>106</v>
      </c>
      <c r="B11" s="12" t="s">
        <v>234</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7"/>
  <sheetViews>
    <sheetView showGridLines="0" workbookViewId="0">
      <selection activeCell="B16" sqref="B16"/>
    </sheetView>
  </sheetViews>
  <sheetFormatPr defaultColWidth="8.88671875" defaultRowHeight="14.4" x14ac:dyDescent="0.3"/>
  <cols>
    <col min="1" max="1" width="25.44140625" style="4" customWidth="1"/>
    <col min="2" max="2" width="14.109375" style="4" customWidth="1"/>
    <col min="3" max="3" width="10.88671875" style="4" customWidth="1"/>
    <col min="4" max="4" width="14.109375" style="4" customWidth="1"/>
    <col min="5" max="5" width="19.6640625" style="4" customWidth="1"/>
    <col min="6" max="16384" width="8.88671875" style="4"/>
  </cols>
  <sheetData>
    <row r="1" spans="1:12" x14ac:dyDescent="0.3">
      <c r="A1" s="84" t="s">
        <v>184</v>
      </c>
    </row>
    <row r="2" spans="1:12" x14ac:dyDescent="0.3">
      <c r="A2" s="84" t="s">
        <v>473</v>
      </c>
    </row>
    <row r="4" spans="1:12" s="41" customFormat="1" ht="31.2" customHeight="1" x14ac:dyDescent="0.3">
      <c r="A4" s="168" t="s">
        <v>474</v>
      </c>
      <c r="B4" s="168" t="s">
        <v>387</v>
      </c>
      <c r="C4" s="168" t="s">
        <v>255</v>
      </c>
      <c r="D4" s="168" t="s">
        <v>467</v>
      </c>
      <c r="E4" s="147" t="s">
        <v>254</v>
      </c>
    </row>
    <row r="5" spans="1:12" x14ac:dyDescent="0.3">
      <c r="A5" s="118" t="s">
        <v>16</v>
      </c>
      <c r="B5" s="169">
        <f t="shared" ref="B5:B17" si="0">D5-C5</f>
        <v>36.305220166256191</v>
      </c>
      <c r="C5" s="169">
        <v>92.668626419950726</v>
      </c>
      <c r="D5" s="169">
        <v>128.97384658620692</v>
      </c>
      <c r="E5" s="170">
        <f t="shared" ref="E5:E17" si="1">C5/D5*100</f>
        <v>71.850711499102601</v>
      </c>
      <c r="F5" s="42"/>
      <c r="I5" s="107"/>
      <c r="J5" s="107"/>
      <c r="K5" s="107"/>
      <c r="L5" s="106"/>
    </row>
    <row r="6" spans="1:12" x14ac:dyDescent="0.3">
      <c r="A6" s="121" t="s">
        <v>17</v>
      </c>
      <c r="B6" s="171">
        <f t="shared" si="0"/>
        <v>40.738749999999982</v>
      </c>
      <c r="C6" s="171">
        <v>98.916537500000004</v>
      </c>
      <c r="D6" s="171">
        <v>139.65528749999999</v>
      </c>
      <c r="E6" s="172">
        <f t="shared" si="1"/>
        <v>70.829067248885949</v>
      </c>
      <c r="F6" s="42"/>
      <c r="I6" s="107"/>
      <c r="J6" s="107"/>
      <c r="K6" s="107"/>
      <c r="L6" s="106"/>
    </row>
    <row r="7" spans="1:12" x14ac:dyDescent="0.3">
      <c r="A7" s="118" t="s">
        <v>21</v>
      </c>
      <c r="B7" s="169">
        <f t="shared" si="0"/>
        <v>41.664673913043487</v>
      </c>
      <c r="C7" s="169">
        <v>96.973201086956522</v>
      </c>
      <c r="D7" s="169">
        <v>138.63787500000001</v>
      </c>
      <c r="E7" s="170">
        <f t="shared" si="1"/>
        <v>69.947120212969594</v>
      </c>
      <c r="F7" s="42"/>
      <c r="I7" s="107"/>
      <c r="J7" s="107"/>
      <c r="K7" s="107"/>
      <c r="L7" s="106"/>
    </row>
    <row r="8" spans="1:12" x14ac:dyDescent="0.3">
      <c r="A8" s="121" t="s">
        <v>25</v>
      </c>
      <c r="B8" s="171">
        <f t="shared" si="0"/>
        <v>39.789492219492217</v>
      </c>
      <c r="C8" s="171">
        <v>90.790344144144143</v>
      </c>
      <c r="D8" s="171">
        <v>130.57983636363636</v>
      </c>
      <c r="E8" s="172">
        <f t="shared" si="1"/>
        <v>69.528609219047297</v>
      </c>
      <c r="F8" s="42"/>
      <c r="I8" s="107"/>
      <c r="J8" s="107"/>
      <c r="K8" s="107"/>
      <c r="L8" s="106"/>
    </row>
    <row r="9" spans="1:12" ht="14.4" customHeight="1" x14ac:dyDescent="0.3">
      <c r="A9" s="118" t="s">
        <v>24</v>
      </c>
      <c r="B9" s="169">
        <f t="shared" si="0"/>
        <v>29.282069489811491</v>
      </c>
      <c r="C9" s="169">
        <v>66.069077406099268</v>
      </c>
      <c r="D9" s="169">
        <v>95.351146895910759</v>
      </c>
      <c r="E9" s="170">
        <f t="shared" si="1"/>
        <v>69.290280774727336</v>
      </c>
      <c r="F9" s="42"/>
      <c r="I9" s="107"/>
      <c r="J9" s="107"/>
      <c r="K9" s="107"/>
      <c r="L9" s="106"/>
    </row>
    <row r="10" spans="1:12" x14ac:dyDescent="0.3">
      <c r="A10" s="121" t="s">
        <v>19</v>
      </c>
      <c r="B10" s="171">
        <f t="shared" si="0"/>
        <v>39.785956924315627</v>
      </c>
      <c r="C10" s="171">
        <v>89.745393538647335</v>
      </c>
      <c r="D10" s="171">
        <v>129.53135046296296</v>
      </c>
      <c r="E10" s="172">
        <f t="shared" si="1"/>
        <v>69.284689164348933</v>
      </c>
      <c r="F10" s="42"/>
      <c r="I10" s="107"/>
      <c r="J10" s="107"/>
      <c r="K10" s="107"/>
      <c r="L10" s="106"/>
    </row>
    <row r="11" spans="1:12" x14ac:dyDescent="0.3">
      <c r="A11" s="118" t="s">
        <v>23</v>
      </c>
      <c r="B11" s="169">
        <f t="shared" si="0"/>
        <v>42.081521739130451</v>
      </c>
      <c r="C11" s="169">
        <v>91.239728260869569</v>
      </c>
      <c r="D11" s="169">
        <v>133.32125000000002</v>
      </c>
      <c r="E11" s="170">
        <f t="shared" si="1"/>
        <v>68.435998207989769</v>
      </c>
      <c r="F11" s="42"/>
      <c r="I11" s="107"/>
      <c r="J11" s="107"/>
      <c r="K11" s="107"/>
      <c r="L11" s="106"/>
    </row>
    <row r="12" spans="1:12" x14ac:dyDescent="0.3">
      <c r="A12" s="121" t="s">
        <v>18</v>
      </c>
      <c r="B12" s="171">
        <f t="shared" si="0"/>
        <v>45.597331762013724</v>
      </c>
      <c r="C12" s="171">
        <v>92.963099764302072</v>
      </c>
      <c r="D12" s="171">
        <v>138.5604315263158</v>
      </c>
      <c r="E12" s="172">
        <f t="shared" si="1"/>
        <v>67.092097462648454</v>
      </c>
      <c r="F12" s="42"/>
      <c r="I12" s="107"/>
      <c r="J12" s="107"/>
      <c r="K12" s="107"/>
      <c r="L12" s="106"/>
    </row>
    <row r="13" spans="1:12" x14ac:dyDescent="0.3">
      <c r="A13" s="118" t="s">
        <v>5</v>
      </c>
      <c r="B13" s="169">
        <f t="shared" si="0"/>
        <v>39.204630893347556</v>
      </c>
      <c r="C13" s="169">
        <v>73.800602016135201</v>
      </c>
      <c r="D13" s="169">
        <v>113.00523290948276</v>
      </c>
      <c r="E13" s="170">
        <f t="shared" si="1"/>
        <v>65.30724296214629</v>
      </c>
      <c r="F13" s="42"/>
      <c r="I13" s="107"/>
      <c r="J13" s="107"/>
      <c r="K13" s="107"/>
      <c r="L13" s="106"/>
    </row>
    <row r="14" spans="1:12" x14ac:dyDescent="0.3">
      <c r="A14" s="121" t="s">
        <v>15</v>
      </c>
      <c r="B14" s="171">
        <f t="shared" si="0"/>
        <v>43.51688557823131</v>
      </c>
      <c r="C14" s="171">
        <v>79.718344278911559</v>
      </c>
      <c r="D14" s="171">
        <v>123.23522985714287</v>
      </c>
      <c r="E14" s="172">
        <f t="shared" si="1"/>
        <v>64.687950329887727</v>
      </c>
      <c r="F14" s="42"/>
      <c r="I14" s="107"/>
      <c r="J14" s="107"/>
      <c r="K14" s="107"/>
      <c r="L14" s="106"/>
    </row>
    <row r="15" spans="1:12" x14ac:dyDescent="0.3">
      <c r="A15" s="118" t="s">
        <v>26</v>
      </c>
      <c r="B15" s="169">
        <f t="shared" si="0"/>
        <v>49.679486215538873</v>
      </c>
      <c r="C15" s="169">
        <v>90.526474310776933</v>
      </c>
      <c r="D15" s="169">
        <v>140.20596052631581</v>
      </c>
      <c r="E15" s="170">
        <f t="shared" si="1"/>
        <v>64.566780164660457</v>
      </c>
      <c r="F15" s="42"/>
      <c r="I15" s="107"/>
      <c r="J15" s="107"/>
      <c r="K15" s="107"/>
      <c r="L15" s="106"/>
    </row>
    <row r="16" spans="1:12" x14ac:dyDescent="0.3">
      <c r="A16" s="121" t="s">
        <v>22</v>
      </c>
      <c r="B16" s="171">
        <f t="shared" si="0"/>
        <v>54.41500000000002</v>
      </c>
      <c r="C16" s="171">
        <v>90.763249999999999</v>
      </c>
      <c r="D16" s="173">
        <v>145.17825000000002</v>
      </c>
      <c r="E16" s="172">
        <f t="shared" si="1"/>
        <v>62.518490200839302</v>
      </c>
      <c r="F16" s="42"/>
      <c r="I16" s="107"/>
      <c r="J16" s="107"/>
      <c r="K16" s="107"/>
      <c r="L16" s="106"/>
    </row>
    <row r="17" spans="1:12" x14ac:dyDescent="0.3">
      <c r="A17" s="140" t="s">
        <v>20</v>
      </c>
      <c r="B17" s="174">
        <f t="shared" si="0"/>
        <v>57.727488095238087</v>
      </c>
      <c r="C17" s="174">
        <v>91.768874404761917</v>
      </c>
      <c r="D17" s="174">
        <v>149.4963625</v>
      </c>
      <c r="E17" s="167">
        <f t="shared" si="1"/>
        <v>61.385356051564074</v>
      </c>
      <c r="F17" s="42"/>
      <c r="I17" s="107"/>
      <c r="J17" s="107"/>
      <c r="K17" s="107"/>
      <c r="L17" s="106"/>
    </row>
    <row r="19" spans="1:12" x14ac:dyDescent="0.3">
      <c r="A19" s="11" t="s">
        <v>1</v>
      </c>
      <c r="B19" s="109" t="s">
        <v>73</v>
      </c>
    </row>
    <row r="20" spans="1:12" x14ac:dyDescent="0.3">
      <c r="A20" s="11" t="s">
        <v>105</v>
      </c>
      <c r="B20" s="14" t="s">
        <v>480</v>
      </c>
    </row>
    <row r="21" spans="1:12" x14ac:dyDescent="0.3">
      <c r="A21" s="11"/>
      <c r="B21" s="14" t="s">
        <v>286</v>
      </c>
    </row>
    <row r="22" spans="1:12" x14ac:dyDescent="0.3">
      <c r="A22" s="11" t="s">
        <v>3</v>
      </c>
      <c r="B22" s="14" t="s">
        <v>234</v>
      </c>
    </row>
    <row r="23" spans="1:12" x14ac:dyDescent="0.3">
      <c r="A23" s="11" t="s">
        <v>4</v>
      </c>
      <c r="B23" s="16" t="s">
        <v>463</v>
      </c>
    </row>
    <row r="24" spans="1:12" x14ac:dyDescent="0.3">
      <c r="A24" s="11"/>
      <c r="B24" s="16" t="s">
        <v>565</v>
      </c>
    </row>
    <row r="25" spans="1:12" x14ac:dyDescent="0.3">
      <c r="B25" s="16" t="s">
        <v>464</v>
      </c>
    </row>
    <row r="26" spans="1:12" x14ac:dyDescent="0.3">
      <c r="B26" s="4" t="s">
        <v>465</v>
      </c>
    </row>
    <row r="27" spans="1:12" x14ac:dyDescent="0.3">
      <c r="B27" s="108"/>
    </row>
  </sheetData>
  <pageMargins left="0.7" right="0.7" top="0.75" bottom="0.75" header="0.3" footer="0.3"/>
  <pageSetup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election activeCell="B14" sqref="B14"/>
    </sheetView>
  </sheetViews>
  <sheetFormatPr defaultColWidth="9.109375" defaultRowHeight="14.4" customHeight="1" x14ac:dyDescent="0.3"/>
  <cols>
    <col min="1" max="1" width="15.6640625" style="13" customWidth="1"/>
    <col min="2" max="2" width="9.109375" style="13" customWidth="1"/>
    <col min="3" max="3" width="14.109375" style="13" customWidth="1"/>
    <col min="4" max="4" width="15.88671875" style="13" customWidth="1"/>
    <col min="5" max="5" width="15.5546875" style="13" customWidth="1"/>
    <col min="6" max="16384" width="9.109375" style="13"/>
  </cols>
  <sheetData>
    <row r="1" spans="1:5" ht="14.4" customHeight="1" x14ac:dyDescent="0.3">
      <c r="A1" s="83" t="s">
        <v>606</v>
      </c>
    </row>
    <row r="2" spans="1:5" ht="14.4" customHeight="1" x14ac:dyDescent="0.3">
      <c r="A2" s="87" t="s">
        <v>583</v>
      </c>
    </row>
    <row r="4" spans="1:5" s="15" customFormat="1" ht="42.75" customHeight="1" x14ac:dyDescent="0.3">
      <c r="A4" s="116" t="s">
        <v>8</v>
      </c>
      <c r="B4" s="139" t="s">
        <v>245</v>
      </c>
      <c r="C4" s="115" t="s">
        <v>342</v>
      </c>
      <c r="D4" s="115" t="s">
        <v>343</v>
      </c>
      <c r="E4" s="117" t="s">
        <v>393</v>
      </c>
    </row>
    <row r="5" spans="1:5" ht="14.4" customHeight="1" x14ac:dyDescent="0.3">
      <c r="A5" s="118" t="s">
        <v>5</v>
      </c>
      <c r="B5" s="119">
        <v>64.65363895286967</v>
      </c>
      <c r="C5" s="119">
        <v>62.969397010937797</v>
      </c>
      <c r="D5" s="119">
        <v>66.337880894801543</v>
      </c>
      <c r="E5" s="120" t="s">
        <v>607</v>
      </c>
    </row>
    <row r="6" spans="1:5" ht="14.4" customHeight="1" x14ac:dyDescent="0.3">
      <c r="A6" s="121" t="s">
        <v>187</v>
      </c>
      <c r="B6" s="122">
        <v>60.580232982798442</v>
      </c>
      <c r="C6" s="122">
        <v>58.259740126220052</v>
      </c>
      <c r="D6" s="122">
        <v>62.90072583937684</v>
      </c>
      <c r="E6" s="124" t="s">
        <v>409</v>
      </c>
    </row>
    <row r="7" spans="1:5" ht="14.4" customHeight="1" x14ac:dyDescent="0.3">
      <c r="A7" s="140" t="s">
        <v>188</v>
      </c>
      <c r="B7" s="138">
        <v>69.375292287128644</v>
      </c>
      <c r="C7" s="138">
        <v>67.048036275417473</v>
      </c>
      <c r="D7" s="138">
        <v>71.702548298839801</v>
      </c>
      <c r="E7" s="111" t="s">
        <v>394</v>
      </c>
    </row>
    <row r="9" spans="1:5" ht="14.4" customHeight="1" x14ac:dyDescent="0.3">
      <c r="A9" s="57" t="s">
        <v>35</v>
      </c>
      <c r="B9" s="62" t="s">
        <v>73</v>
      </c>
    </row>
    <row r="10" spans="1:5" ht="14.4" customHeight="1" x14ac:dyDescent="0.3">
      <c r="A10" s="57" t="s">
        <v>140</v>
      </c>
      <c r="B10" s="14" t="s">
        <v>579</v>
      </c>
    </row>
    <row r="11" spans="1:5" ht="14.4" customHeight="1" x14ac:dyDescent="0.3">
      <c r="A11" s="57" t="s">
        <v>106</v>
      </c>
      <c r="B11" s="12" t="s">
        <v>234</v>
      </c>
    </row>
    <row r="12" spans="1:5" ht="14.4" customHeight="1" x14ac:dyDescent="0.3">
      <c r="A12" s="13" t="s">
        <v>4</v>
      </c>
      <c r="B12" s="13" t="s">
        <v>264</v>
      </c>
    </row>
    <row r="13" spans="1:5" ht="14.4" customHeight="1" x14ac:dyDescent="0.3">
      <c r="B13" s="13" t="s">
        <v>452</v>
      </c>
    </row>
    <row r="14" spans="1:5" ht="14.4" customHeight="1" x14ac:dyDescent="0.3">
      <c r="B14" s="13" t="s">
        <v>612</v>
      </c>
    </row>
    <row r="15" spans="1:5" ht="14.4" customHeight="1" x14ac:dyDescent="0.3">
      <c r="B15" s="13" t="s">
        <v>453</v>
      </c>
    </row>
  </sheetData>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47"/>
  <sheetViews>
    <sheetView showGridLines="0" zoomScale="90" zoomScaleNormal="90" workbookViewId="0">
      <selection activeCell="A2" sqref="A2"/>
    </sheetView>
  </sheetViews>
  <sheetFormatPr defaultColWidth="8.88671875" defaultRowHeight="14.4" x14ac:dyDescent="0.3"/>
  <cols>
    <col min="1" max="1" width="13.6640625" style="64" customWidth="1"/>
    <col min="2" max="2" width="21.33203125" style="13" customWidth="1"/>
    <col min="3" max="3" width="114" style="13" customWidth="1"/>
    <col min="4" max="4" width="23.6640625" style="13" customWidth="1"/>
    <col min="5" max="5" width="13.44140625" style="13" customWidth="1"/>
    <col min="6" max="16384" width="8.88671875" style="13"/>
  </cols>
  <sheetData>
    <row r="1" spans="1:5" x14ac:dyDescent="0.3">
      <c r="A1" s="89" t="s">
        <v>301</v>
      </c>
      <c r="B1" s="32"/>
      <c r="C1" s="32"/>
      <c r="D1" s="32"/>
      <c r="E1" s="32"/>
    </row>
    <row r="2" spans="1:5" x14ac:dyDescent="0.3">
      <c r="A2" s="89" t="s">
        <v>548</v>
      </c>
      <c r="B2" s="32"/>
      <c r="C2" s="32"/>
      <c r="D2" s="32"/>
      <c r="E2" s="32"/>
    </row>
    <row r="4" spans="1:5" ht="34.200000000000003" customHeight="1" x14ac:dyDescent="0.3">
      <c r="A4" s="116" t="s">
        <v>38</v>
      </c>
      <c r="B4" s="115" t="s">
        <v>39</v>
      </c>
      <c r="C4" s="116" t="s">
        <v>40</v>
      </c>
      <c r="D4" s="117" t="s">
        <v>41</v>
      </c>
    </row>
    <row r="5" spans="1:5" ht="240.6" customHeight="1" x14ac:dyDescent="0.3">
      <c r="A5" s="211" t="s">
        <v>42</v>
      </c>
      <c r="B5" s="211" t="s">
        <v>43</v>
      </c>
      <c r="C5" s="197" t="s">
        <v>615</v>
      </c>
      <c r="D5" s="272" t="s">
        <v>44</v>
      </c>
    </row>
    <row r="6" spans="1:5" ht="100.8" x14ac:dyDescent="0.3">
      <c r="A6" s="214" t="s">
        <v>45</v>
      </c>
      <c r="B6" s="214" t="s">
        <v>43</v>
      </c>
      <c r="C6" s="200" t="s">
        <v>584</v>
      </c>
      <c r="D6" s="273" t="s">
        <v>46</v>
      </c>
    </row>
    <row r="7" spans="1:5" ht="100.8" x14ac:dyDescent="0.3">
      <c r="A7" s="211" t="s">
        <v>47</v>
      </c>
      <c r="B7" s="211" t="s">
        <v>48</v>
      </c>
      <c r="C7" s="197" t="s">
        <v>590</v>
      </c>
      <c r="D7" s="272" t="s">
        <v>49</v>
      </c>
    </row>
    <row r="8" spans="1:5" ht="129.6" x14ac:dyDescent="0.3">
      <c r="A8" s="214" t="s">
        <v>50</v>
      </c>
      <c r="B8" s="214" t="s">
        <v>48</v>
      </c>
      <c r="C8" s="200" t="s">
        <v>591</v>
      </c>
      <c r="D8" s="273" t="s">
        <v>49</v>
      </c>
    </row>
    <row r="9" spans="1:5" ht="216" x14ac:dyDescent="0.3">
      <c r="A9" s="211" t="s">
        <v>51</v>
      </c>
      <c r="B9" s="211" t="s">
        <v>43</v>
      </c>
      <c r="C9" s="197" t="s">
        <v>592</v>
      </c>
      <c r="D9" s="272" t="s">
        <v>46</v>
      </c>
    </row>
    <row r="10" spans="1:5" ht="72" x14ac:dyDescent="0.3">
      <c r="A10" s="200" t="s">
        <v>52</v>
      </c>
      <c r="B10" s="214" t="s">
        <v>48</v>
      </c>
      <c r="C10" s="200" t="s">
        <v>593</v>
      </c>
      <c r="D10" s="273" t="s">
        <v>49</v>
      </c>
    </row>
    <row r="11" spans="1:5" ht="259.2" x14ac:dyDescent="0.3">
      <c r="A11" s="197" t="s">
        <v>53</v>
      </c>
      <c r="B11" s="211" t="s">
        <v>43</v>
      </c>
      <c r="C11" s="197" t="s">
        <v>594</v>
      </c>
      <c r="D11" s="272" t="s">
        <v>46</v>
      </c>
    </row>
    <row r="12" spans="1:5" ht="374.4" x14ac:dyDescent="0.3">
      <c r="A12" s="214" t="s">
        <v>54</v>
      </c>
      <c r="B12" s="214" t="s">
        <v>48</v>
      </c>
      <c r="C12" s="200" t="s">
        <v>595</v>
      </c>
      <c r="D12" s="273" t="s">
        <v>46</v>
      </c>
    </row>
    <row r="13" spans="1:5" ht="144" x14ac:dyDescent="0.3">
      <c r="A13" s="211" t="s">
        <v>55</v>
      </c>
      <c r="B13" s="211" t="s">
        <v>43</v>
      </c>
      <c r="C13" s="197" t="s">
        <v>358</v>
      </c>
      <c r="D13" s="272" t="s">
        <v>46</v>
      </c>
    </row>
    <row r="14" spans="1:5" ht="360" x14ac:dyDescent="0.3">
      <c r="A14" s="214" t="s">
        <v>56</v>
      </c>
      <c r="B14" s="214" t="s">
        <v>48</v>
      </c>
      <c r="C14" s="200" t="s">
        <v>596</v>
      </c>
      <c r="D14" s="273" t="s">
        <v>46</v>
      </c>
    </row>
    <row r="15" spans="1:5" ht="201.6" x14ac:dyDescent="0.3">
      <c r="A15" s="211" t="s">
        <v>57</v>
      </c>
      <c r="B15" s="211" t="s">
        <v>48</v>
      </c>
      <c r="C15" s="197" t="s">
        <v>359</v>
      </c>
      <c r="D15" s="272" t="s">
        <v>44</v>
      </c>
    </row>
    <row r="16" spans="1:5" ht="259.2" x14ac:dyDescent="0.3">
      <c r="A16" s="214" t="s">
        <v>58</v>
      </c>
      <c r="B16" s="214" t="s">
        <v>43</v>
      </c>
      <c r="C16" s="201" t="s">
        <v>589</v>
      </c>
      <c r="D16" s="273" t="s">
        <v>46</v>
      </c>
    </row>
    <row r="17" spans="1:5" ht="235.8" customHeight="1" x14ac:dyDescent="0.3">
      <c r="A17" s="211" t="s">
        <v>59</v>
      </c>
      <c r="B17" s="211" t="s">
        <v>48</v>
      </c>
      <c r="C17" s="198" t="s">
        <v>604</v>
      </c>
      <c r="D17" s="272" t="s">
        <v>46</v>
      </c>
    </row>
    <row r="18" spans="1:5" ht="273.60000000000002" x14ac:dyDescent="0.3">
      <c r="A18" s="214" t="s">
        <v>60</v>
      </c>
      <c r="B18" s="214" t="s">
        <v>43</v>
      </c>
      <c r="C18" s="201" t="s">
        <v>597</v>
      </c>
      <c r="D18" s="273" t="s">
        <v>46</v>
      </c>
    </row>
    <row r="19" spans="1:5" ht="116.4" customHeight="1" x14ac:dyDescent="0.3">
      <c r="A19" s="211" t="s">
        <v>61</v>
      </c>
      <c r="B19" s="211" t="s">
        <v>43</v>
      </c>
      <c r="C19" s="198" t="s">
        <v>361</v>
      </c>
      <c r="D19" s="272" t="s">
        <v>49</v>
      </c>
    </row>
    <row r="20" spans="1:5" ht="288" x14ac:dyDescent="0.3">
      <c r="A20" s="214" t="s">
        <v>62</v>
      </c>
      <c r="B20" s="214" t="s">
        <v>48</v>
      </c>
      <c r="C20" s="201" t="s">
        <v>598</v>
      </c>
      <c r="D20" s="273" t="s">
        <v>46</v>
      </c>
      <c r="E20" s="32"/>
    </row>
    <row r="21" spans="1:5" ht="100.8" x14ac:dyDescent="0.3">
      <c r="A21" s="211" t="s">
        <v>63</v>
      </c>
      <c r="B21" s="211" t="s">
        <v>43</v>
      </c>
      <c r="C21" s="198" t="s">
        <v>599</v>
      </c>
      <c r="D21" s="272" t="s">
        <v>46</v>
      </c>
      <c r="E21" s="32"/>
    </row>
    <row r="22" spans="1:5" ht="144" x14ac:dyDescent="0.3">
      <c r="A22" s="214" t="s">
        <v>64</v>
      </c>
      <c r="B22" s="214" t="s">
        <v>43</v>
      </c>
      <c r="C22" s="201" t="s">
        <v>600</v>
      </c>
      <c r="D22" s="273" t="s">
        <v>46</v>
      </c>
      <c r="E22" s="22"/>
    </row>
    <row r="23" spans="1:5" ht="216" x14ac:dyDescent="0.3">
      <c r="A23" s="211" t="s">
        <v>65</v>
      </c>
      <c r="B23" s="211" t="s">
        <v>48</v>
      </c>
      <c r="C23" s="198" t="s">
        <v>585</v>
      </c>
      <c r="D23" s="272" t="s">
        <v>46</v>
      </c>
      <c r="E23" s="22"/>
    </row>
    <row r="24" spans="1:5" ht="100.2" customHeight="1" x14ac:dyDescent="0.3">
      <c r="A24" s="214" t="s">
        <v>66</v>
      </c>
      <c r="B24" s="214" t="s">
        <v>48</v>
      </c>
      <c r="C24" s="201" t="s">
        <v>601</v>
      </c>
      <c r="D24" s="273" t="s">
        <v>46</v>
      </c>
      <c r="E24" s="15"/>
    </row>
    <row r="25" spans="1:5" ht="187.2" x14ac:dyDescent="0.3">
      <c r="A25" s="211" t="s">
        <v>67</v>
      </c>
      <c r="B25" s="211" t="s">
        <v>43</v>
      </c>
      <c r="C25" s="198" t="s">
        <v>602</v>
      </c>
      <c r="D25" s="272" t="s">
        <v>46</v>
      </c>
      <c r="E25" s="15"/>
    </row>
    <row r="26" spans="1:5" ht="187.2" x14ac:dyDescent="0.3">
      <c r="A26" s="214" t="s">
        <v>68</v>
      </c>
      <c r="B26" s="214" t="s">
        <v>48</v>
      </c>
      <c r="C26" s="201" t="s">
        <v>603</v>
      </c>
      <c r="D26" s="273" t="s">
        <v>46</v>
      </c>
      <c r="E26" s="15"/>
    </row>
    <row r="27" spans="1:5" ht="403.2" x14ac:dyDescent="0.3">
      <c r="A27" s="211" t="s">
        <v>69</v>
      </c>
      <c r="B27" s="211" t="s">
        <v>43</v>
      </c>
      <c r="C27" s="198" t="s">
        <v>588</v>
      </c>
      <c r="D27" s="272" t="s">
        <v>46</v>
      </c>
      <c r="E27" s="14"/>
    </row>
    <row r="28" spans="1:5" ht="285" customHeight="1" x14ac:dyDescent="0.3">
      <c r="A28" s="214" t="s">
        <v>70</v>
      </c>
      <c r="B28" s="214" t="s">
        <v>43</v>
      </c>
      <c r="C28" s="201" t="s">
        <v>586</v>
      </c>
      <c r="D28" s="273" t="s">
        <v>44</v>
      </c>
      <c r="E28" s="14"/>
    </row>
    <row r="29" spans="1:5" ht="142.19999999999999" customHeight="1" x14ac:dyDescent="0.3">
      <c r="A29" s="211" t="s">
        <v>71</v>
      </c>
      <c r="B29" s="204" t="s">
        <v>43</v>
      </c>
      <c r="C29" s="198" t="s">
        <v>587</v>
      </c>
      <c r="D29" s="318" t="s">
        <v>46</v>
      </c>
      <c r="E29" s="14"/>
    </row>
    <row r="30" spans="1:5" ht="141" customHeight="1" x14ac:dyDescent="0.3">
      <c r="A30" s="247" t="s">
        <v>72</v>
      </c>
      <c r="B30" s="247" t="s">
        <v>43</v>
      </c>
      <c r="C30" s="150" t="s">
        <v>360</v>
      </c>
      <c r="D30" s="97" t="s">
        <v>46</v>
      </c>
      <c r="E30" s="14"/>
    </row>
    <row r="31" spans="1:5" x14ac:dyDescent="0.3">
      <c r="D31" s="14"/>
      <c r="E31" s="14"/>
    </row>
    <row r="32" spans="1:5" x14ac:dyDescent="0.3">
      <c r="A32" s="22" t="s">
        <v>35</v>
      </c>
      <c r="B32" s="24" t="s">
        <v>73</v>
      </c>
      <c r="D32" s="14"/>
      <c r="E32" s="14"/>
    </row>
    <row r="33" spans="1:5" x14ac:dyDescent="0.3">
      <c r="A33" s="15" t="s">
        <v>36</v>
      </c>
      <c r="B33" s="15" t="s">
        <v>477</v>
      </c>
      <c r="D33" s="14"/>
      <c r="E33" s="14"/>
    </row>
    <row r="34" spans="1:5" x14ac:dyDescent="0.3">
      <c r="A34" s="15" t="s">
        <v>3</v>
      </c>
      <c r="B34" s="15" t="s">
        <v>234</v>
      </c>
      <c r="D34" s="14"/>
      <c r="E34" s="14"/>
    </row>
    <row r="35" spans="1:5" x14ac:dyDescent="0.3">
      <c r="A35" s="15" t="s">
        <v>4</v>
      </c>
      <c r="B35" s="15" t="s">
        <v>511</v>
      </c>
      <c r="D35" s="14"/>
      <c r="E35" s="14"/>
    </row>
    <row r="36" spans="1:5" x14ac:dyDescent="0.3">
      <c r="A36" s="15"/>
      <c r="B36" s="14" t="s">
        <v>512</v>
      </c>
      <c r="D36" s="14"/>
      <c r="E36" s="14"/>
    </row>
    <row r="37" spans="1:5" x14ac:dyDescent="0.3">
      <c r="A37" s="15"/>
      <c r="B37" s="14" t="s">
        <v>513</v>
      </c>
      <c r="D37" s="22"/>
      <c r="E37" s="22"/>
    </row>
    <row r="38" spans="1:5" x14ac:dyDescent="0.3">
      <c r="A38" s="15"/>
      <c r="B38" s="14" t="s">
        <v>557</v>
      </c>
      <c r="D38" s="22"/>
      <c r="E38" s="22"/>
    </row>
    <row r="39" spans="1:5" x14ac:dyDescent="0.3">
      <c r="A39" s="15"/>
      <c r="B39" s="14"/>
    </row>
    <row r="40" spans="1:5" x14ac:dyDescent="0.3">
      <c r="A40" s="15"/>
      <c r="B40" s="22"/>
    </row>
    <row r="41" spans="1:5" x14ac:dyDescent="0.3">
      <c r="A41" s="15"/>
      <c r="B41" s="22"/>
    </row>
    <row r="42" spans="1:5" x14ac:dyDescent="0.3">
      <c r="A42" s="15"/>
    </row>
    <row r="43" spans="1:5" x14ac:dyDescent="0.3">
      <c r="A43" s="15"/>
    </row>
    <row r="44" spans="1:5" x14ac:dyDescent="0.3">
      <c r="A44" s="15"/>
    </row>
    <row r="45" spans="1:5" x14ac:dyDescent="0.3">
      <c r="A45" s="15"/>
    </row>
    <row r="46" spans="1:5" x14ac:dyDescent="0.3">
      <c r="A46" s="22"/>
    </row>
    <row r="47" spans="1:5" x14ac:dyDescent="0.3">
      <c r="A47" s="22"/>
    </row>
  </sheetData>
  <pageMargins left="0.31" right="0.28999999999999998" top="0.42" bottom="0.75" header="0.3" footer="0.3"/>
  <pageSetup scale="52" fitToHeight="0"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4.4" x14ac:dyDescent="0.3"/>
  <cols>
    <col min="1" max="1" width="17.33203125" customWidth="1"/>
    <col min="2" max="3" width="9.88671875" customWidth="1"/>
  </cols>
  <sheetData>
    <row r="1" spans="1:3" x14ac:dyDescent="0.3">
      <c r="A1" s="83" t="s">
        <v>302</v>
      </c>
    </row>
    <row r="2" spans="1:3" x14ac:dyDescent="0.3">
      <c r="A2" s="87" t="s">
        <v>539</v>
      </c>
    </row>
    <row r="4" spans="1:3" x14ac:dyDescent="0.3">
      <c r="A4" s="128" t="s">
        <v>215</v>
      </c>
      <c r="B4" s="276" t="s">
        <v>222</v>
      </c>
      <c r="C4" s="277" t="s">
        <v>223</v>
      </c>
    </row>
    <row r="5" spans="1:3" x14ac:dyDescent="0.3">
      <c r="A5" s="118" t="s">
        <v>216</v>
      </c>
      <c r="B5" s="278">
        <v>2.5</v>
      </c>
      <c r="C5" s="279">
        <v>2.7</v>
      </c>
    </row>
    <row r="6" spans="1:3" x14ac:dyDescent="0.3">
      <c r="A6" s="121" t="s">
        <v>217</v>
      </c>
      <c r="B6" s="280">
        <v>2.6</v>
      </c>
      <c r="C6" s="281">
        <v>2.8</v>
      </c>
    </row>
    <row r="7" spans="1:3" x14ac:dyDescent="0.3">
      <c r="A7" s="118" t="s">
        <v>218</v>
      </c>
      <c r="B7" s="278">
        <v>5.9</v>
      </c>
      <c r="C7" s="279">
        <v>6.1</v>
      </c>
    </row>
    <row r="8" spans="1:3" x14ac:dyDescent="0.3">
      <c r="A8" s="121" t="s">
        <v>219</v>
      </c>
      <c r="B8" s="280">
        <v>8.9</v>
      </c>
      <c r="C8" s="281">
        <v>11</v>
      </c>
    </row>
    <row r="9" spans="1:3" x14ac:dyDescent="0.3">
      <c r="A9" s="118" t="s">
        <v>220</v>
      </c>
      <c r="B9" s="278">
        <v>7.5</v>
      </c>
      <c r="C9" s="279">
        <v>9</v>
      </c>
    </row>
    <row r="10" spans="1:3" x14ac:dyDescent="0.3">
      <c r="A10" s="125" t="s">
        <v>221</v>
      </c>
      <c r="B10" s="275">
        <v>14</v>
      </c>
      <c r="C10" s="274">
        <v>13</v>
      </c>
    </row>
    <row r="12" spans="1:3" x14ac:dyDescent="0.3">
      <c r="A12" s="57" t="s">
        <v>35</v>
      </c>
      <c r="B12" s="62" t="s">
        <v>73</v>
      </c>
    </row>
    <row r="13" spans="1:3" x14ac:dyDescent="0.3">
      <c r="A13" s="57" t="s">
        <v>140</v>
      </c>
      <c r="B13" s="14" t="s">
        <v>503</v>
      </c>
    </row>
    <row r="14" spans="1:3" x14ac:dyDescent="0.3">
      <c r="A14" s="57" t="s">
        <v>106</v>
      </c>
      <c r="B14" s="12" t="s">
        <v>234</v>
      </c>
    </row>
    <row r="15" spans="1:3" x14ac:dyDescent="0.3">
      <c r="A15" s="13" t="s">
        <v>4</v>
      </c>
      <c r="B15" s="13" t="s">
        <v>504</v>
      </c>
    </row>
    <row r="16" spans="1:3" x14ac:dyDescent="0.3">
      <c r="B16" t="s">
        <v>558</v>
      </c>
    </row>
    <row r="17" spans="2:2" x14ac:dyDescent="0.3">
      <c r="B17" s="13" t="s">
        <v>224</v>
      </c>
    </row>
  </sheetData>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F51"/>
  <sheetViews>
    <sheetView showGridLines="0" zoomScaleNormal="100" workbookViewId="0">
      <selection activeCell="A2" sqref="A2"/>
    </sheetView>
  </sheetViews>
  <sheetFormatPr defaultColWidth="9.109375" defaultRowHeight="14.4" customHeight="1" x14ac:dyDescent="0.3"/>
  <cols>
    <col min="1" max="1" width="28.5546875" style="13" customWidth="1"/>
    <col min="2" max="7" width="9.109375" style="13" customWidth="1"/>
    <col min="8" max="16384" width="9.109375" style="13"/>
  </cols>
  <sheetData>
    <row r="1" spans="1:6" ht="14.4" customHeight="1" x14ac:dyDescent="0.3">
      <c r="A1" s="89" t="s">
        <v>303</v>
      </c>
    </row>
    <row r="2" spans="1:6" ht="14.4" customHeight="1" x14ac:dyDescent="0.3">
      <c r="A2" s="87" t="s">
        <v>624</v>
      </c>
    </row>
    <row r="4" spans="1:6" x14ac:dyDescent="0.3">
      <c r="A4" s="168" t="s">
        <v>74</v>
      </c>
      <c r="B4" s="168" t="s">
        <v>157</v>
      </c>
      <c r="C4" s="168" t="s">
        <v>158</v>
      </c>
      <c r="D4" s="168" t="s">
        <v>159</v>
      </c>
      <c r="E4" s="168" t="s">
        <v>160</v>
      </c>
      <c r="F4" s="147" t="s">
        <v>279</v>
      </c>
    </row>
    <row r="5" spans="1:6" x14ac:dyDescent="0.3">
      <c r="A5" s="118" t="s">
        <v>45</v>
      </c>
      <c r="B5" s="119">
        <v>7.5</v>
      </c>
      <c r="C5" s="119">
        <v>7.6</v>
      </c>
      <c r="D5" s="119">
        <v>7.6</v>
      </c>
      <c r="E5" s="119">
        <v>6.5</v>
      </c>
      <c r="F5" s="113">
        <v>7</v>
      </c>
    </row>
    <row r="6" spans="1:6" x14ac:dyDescent="0.3">
      <c r="A6" s="121" t="s">
        <v>75</v>
      </c>
      <c r="B6" s="122">
        <v>6.9</v>
      </c>
      <c r="C6" s="122">
        <v>6.8</v>
      </c>
      <c r="D6" s="122">
        <v>6.6</v>
      </c>
      <c r="E6" s="122">
        <v>5.5</v>
      </c>
      <c r="F6" s="143">
        <v>5.8</v>
      </c>
    </row>
    <row r="7" spans="1:6" x14ac:dyDescent="0.3">
      <c r="A7" s="118" t="s">
        <v>47</v>
      </c>
      <c r="B7" s="119">
        <v>8.5</v>
      </c>
      <c r="C7" s="119">
        <v>8.9</v>
      </c>
      <c r="D7" s="119">
        <v>8.4</v>
      </c>
      <c r="E7" s="119">
        <v>6.8</v>
      </c>
      <c r="F7" s="113">
        <v>7</v>
      </c>
    </row>
    <row r="8" spans="1:6" x14ac:dyDescent="0.3">
      <c r="A8" s="121" t="s">
        <v>76</v>
      </c>
      <c r="B8" s="122">
        <v>8.5</v>
      </c>
      <c r="C8" s="122">
        <v>9.1999999999999993</v>
      </c>
      <c r="D8" s="122">
        <v>8.6999999999999993</v>
      </c>
      <c r="E8" s="122">
        <v>7.3</v>
      </c>
      <c r="F8" s="143">
        <v>7.2</v>
      </c>
    </row>
    <row r="9" spans="1:6" x14ac:dyDescent="0.3">
      <c r="A9" s="118" t="s">
        <v>50</v>
      </c>
      <c r="B9" s="119">
        <v>8.6999999999999993</v>
      </c>
      <c r="C9" s="119">
        <v>9.6</v>
      </c>
      <c r="D9" s="119">
        <v>9.4</v>
      </c>
      <c r="E9" s="119">
        <v>7.6</v>
      </c>
      <c r="F9" s="113">
        <v>7</v>
      </c>
    </row>
    <row r="10" spans="1:6" x14ac:dyDescent="0.3">
      <c r="A10" s="121" t="s">
        <v>77</v>
      </c>
      <c r="B10" s="122">
        <v>8.1</v>
      </c>
      <c r="C10" s="122">
        <v>8.6</v>
      </c>
      <c r="D10" s="122">
        <v>8.1</v>
      </c>
      <c r="E10" s="122">
        <v>6.6</v>
      </c>
      <c r="F10" s="143">
        <v>6.4</v>
      </c>
    </row>
    <row r="11" spans="1:6" x14ac:dyDescent="0.3">
      <c r="A11" s="118" t="s">
        <v>78</v>
      </c>
      <c r="B11" s="119">
        <v>7.7</v>
      </c>
      <c r="C11" s="119">
        <v>7</v>
      </c>
      <c r="D11" s="119">
        <v>6.9</v>
      </c>
      <c r="E11" s="119">
        <v>6.4</v>
      </c>
      <c r="F11" s="113">
        <v>5.9</v>
      </c>
    </row>
    <row r="12" spans="1:6" x14ac:dyDescent="0.3">
      <c r="A12" s="121" t="s">
        <v>79</v>
      </c>
      <c r="B12" s="122">
        <v>5.4</v>
      </c>
      <c r="C12" s="122">
        <v>5.3</v>
      </c>
      <c r="D12" s="122">
        <v>5.6</v>
      </c>
      <c r="E12" s="122">
        <v>4.5999999999999996</v>
      </c>
      <c r="F12" s="143">
        <v>4.5999999999999996</v>
      </c>
    </row>
    <row r="13" spans="1:6" x14ac:dyDescent="0.3">
      <c r="A13" s="118" t="s">
        <v>80</v>
      </c>
      <c r="B13" s="119">
        <v>7.3</v>
      </c>
      <c r="C13" s="119">
        <v>8.1</v>
      </c>
      <c r="D13" s="119">
        <v>7.7</v>
      </c>
      <c r="E13" s="119">
        <v>6</v>
      </c>
      <c r="F13" s="113">
        <v>5.0999999999999996</v>
      </c>
    </row>
    <row r="14" spans="1:6" x14ac:dyDescent="0.3">
      <c r="A14" s="121" t="s">
        <v>54</v>
      </c>
      <c r="B14" s="122">
        <v>8.1</v>
      </c>
      <c r="C14" s="122">
        <v>8.9</v>
      </c>
      <c r="D14" s="122">
        <v>8.4</v>
      </c>
      <c r="E14" s="122">
        <v>6.9</v>
      </c>
      <c r="F14" s="143">
        <v>6.8</v>
      </c>
    </row>
    <row r="15" spans="1:6" x14ac:dyDescent="0.3">
      <c r="A15" s="118" t="s">
        <v>81</v>
      </c>
      <c r="B15" s="119">
        <v>10.1</v>
      </c>
      <c r="C15" s="119">
        <v>10.8</v>
      </c>
      <c r="D15" s="119">
        <v>10.199999999999999</v>
      </c>
      <c r="E15" s="119">
        <v>8.1999999999999993</v>
      </c>
      <c r="F15" s="113">
        <v>8.5</v>
      </c>
    </row>
    <row r="16" spans="1:6" x14ac:dyDescent="0.3">
      <c r="A16" s="121" t="s">
        <v>82</v>
      </c>
      <c r="B16" s="122">
        <v>9.1999999999999993</v>
      </c>
      <c r="C16" s="122">
        <v>9.4</v>
      </c>
      <c r="D16" s="122">
        <v>9</v>
      </c>
      <c r="E16" s="122">
        <v>7.2</v>
      </c>
      <c r="F16" s="143">
        <v>7.4</v>
      </c>
    </row>
    <row r="17" spans="1:6" x14ac:dyDescent="0.3">
      <c r="A17" s="118" t="s">
        <v>83</v>
      </c>
      <c r="B17" s="119">
        <v>9.6</v>
      </c>
      <c r="C17" s="119">
        <v>9.9</v>
      </c>
      <c r="D17" s="119">
        <v>9.9</v>
      </c>
      <c r="E17" s="119">
        <v>7.9</v>
      </c>
      <c r="F17" s="113">
        <v>7.5</v>
      </c>
    </row>
    <row r="18" spans="1:6" x14ac:dyDescent="0.3">
      <c r="A18" s="121" t="s">
        <v>56</v>
      </c>
      <c r="B18" s="122">
        <v>6.5</v>
      </c>
      <c r="C18" s="122">
        <v>6.8</v>
      </c>
      <c r="D18" s="122">
        <v>6.3</v>
      </c>
      <c r="E18" s="122">
        <v>5.8</v>
      </c>
      <c r="F18" s="143">
        <v>5.3</v>
      </c>
    </row>
    <row r="19" spans="1:6" x14ac:dyDescent="0.3">
      <c r="A19" s="118" t="s">
        <v>57</v>
      </c>
      <c r="B19" s="119">
        <v>8.6999999999999993</v>
      </c>
      <c r="C19" s="119">
        <v>9.3000000000000007</v>
      </c>
      <c r="D19" s="119">
        <v>8.8000000000000007</v>
      </c>
      <c r="E19" s="119">
        <v>7.3</v>
      </c>
      <c r="F19" s="113">
        <v>7</v>
      </c>
    </row>
    <row r="20" spans="1:6" x14ac:dyDescent="0.3">
      <c r="A20" s="121" t="s">
        <v>58</v>
      </c>
      <c r="B20" s="122">
        <v>9.1</v>
      </c>
      <c r="C20" s="122">
        <v>8.8000000000000007</v>
      </c>
      <c r="D20" s="122">
        <v>8.3000000000000007</v>
      </c>
      <c r="E20" s="122">
        <v>7.1</v>
      </c>
      <c r="F20" s="143">
        <v>7</v>
      </c>
    </row>
    <row r="21" spans="1:6" x14ac:dyDescent="0.3">
      <c r="A21" s="118" t="s">
        <v>61</v>
      </c>
      <c r="B21" s="119">
        <v>7.9</v>
      </c>
      <c r="C21" s="119">
        <v>8.6999999999999993</v>
      </c>
      <c r="D21" s="119">
        <v>8.5</v>
      </c>
      <c r="E21" s="119">
        <v>7.2</v>
      </c>
      <c r="F21" s="113">
        <v>6.8</v>
      </c>
    </row>
    <row r="22" spans="1:6" x14ac:dyDescent="0.3">
      <c r="A22" s="121" t="s">
        <v>84</v>
      </c>
      <c r="B22" s="122">
        <v>6.7</v>
      </c>
      <c r="C22" s="122">
        <v>7</v>
      </c>
      <c r="D22" s="122" t="s">
        <v>85</v>
      </c>
      <c r="E22" s="122" t="s">
        <v>85</v>
      </c>
      <c r="F22" s="143" t="s">
        <v>85</v>
      </c>
    </row>
    <row r="23" spans="1:6" x14ac:dyDescent="0.3">
      <c r="A23" s="118" t="s">
        <v>86</v>
      </c>
      <c r="B23" s="119">
        <v>7.3</v>
      </c>
      <c r="C23" s="119">
        <v>7.3</v>
      </c>
      <c r="D23" s="119">
        <v>7.1</v>
      </c>
      <c r="E23" s="119">
        <v>6</v>
      </c>
      <c r="F23" s="113">
        <v>5.9</v>
      </c>
    </row>
    <row r="24" spans="1:6" x14ac:dyDescent="0.3">
      <c r="A24" s="121" t="s">
        <v>87</v>
      </c>
      <c r="B24" s="122">
        <v>5.2</v>
      </c>
      <c r="C24" s="122">
        <v>5.3</v>
      </c>
      <c r="D24" s="122">
        <v>5.3</v>
      </c>
      <c r="E24" s="122">
        <v>4.5999999999999996</v>
      </c>
      <c r="F24" s="143">
        <v>4.5999999999999996</v>
      </c>
    </row>
    <row r="25" spans="1:6" x14ac:dyDescent="0.3">
      <c r="A25" s="118" t="s">
        <v>62</v>
      </c>
      <c r="B25" s="119">
        <v>8</v>
      </c>
      <c r="C25" s="119">
        <v>8.5</v>
      </c>
      <c r="D25" s="119">
        <v>8.3000000000000007</v>
      </c>
      <c r="E25" s="119">
        <v>7</v>
      </c>
      <c r="F25" s="113">
        <v>6.9</v>
      </c>
    </row>
    <row r="26" spans="1:6" x14ac:dyDescent="0.3">
      <c r="A26" s="121" t="s">
        <v>63</v>
      </c>
      <c r="B26" s="122">
        <v>7.4</v>
      </c>
      <c r="C26" s="122">
        <v>7.7</v>
      </c>
      <c r="D26" s="122">
        <v>7.5</v>
      </c>
      <c r="E26" s="122">
        <v>5.9</v>
      </c>
      <c r="F26" s="143">
        <v>5.9</v>
      </c>
    </row>
    <row r="27" spans="1:6" x14ac:dyDescent="0.3">
      <c r="A27" s="118" t="s">
        <v>88</v>
      </c>
      <c r="B27" s="119">
        <v>7.1</v>
      </c>
      <c r="C27" s="119">
        <v>6.8</v>
      </c>
      <c r="D27" s="119">
        <v>6.9</v>
      </c>
      <c r="E27" s="119">
        <v>5.6</v>
      </c>
      <c r="F27" s="113">
        <v>5.8</v>
      </c>
    </row>
    <row r="28" spans="1:6" x14ac:dyDescent="0.3">
      <c r="A28" s="121" t="s">
        <v>89</v>
      </c>
      <c r="B28" s="122">
        <v>7</v>
      </c>
      <c r="C28" s="122">
        <v>7</v>
      </c>
      <c r="D28" s="122">
        <v>6.9</v>
      </c>
      <c r="E28" s="122">
        <v>5.9</v>
      </c>
      <c r="F28" s="143">
        <v>5.9</v>
      </c>
    </row>
    <row r="29" spans="1:6" x14ac:dyDescent="0.3">
      <c r="A29" s="118" t="s">
        <v>90</v>
      </c>
      <c r="B29" s="119">
        <v>5.8</v>
      </c>
      <c r="C29" s="119">
        <v>5.8</v>
      </c>
      <c r="D29" s="119">
        <v>5.7</v>
      </c>
      <c r="E29" s="119">
        <v>4.8</v>
      </c>
      <c r="F29" s="113">
        <v>4.5999999999999996</v>
      </c>
    </row>
    <row r="30" spans="1:6" x14ac:dyDescent="0.3">
      <c r="A30" s="121" t="s">
        <v>91</v>
      </c>
      <c r="B30" s="122">
        <v>4.8</v>
      </c>
      <c r="C30" s="122">
        <v>4.7</v>
      </c>
      <c r="D30" s="122">
        <v>4.8</v>
      </c>
      <c r="E30" s="122">
        <v>4.4000000000000004</v>
      </c>
      <c r="F30" s="143">
        <v>4.0999999999999996</v>
      </c>
    </row>
    <row r="31" spans="1:6" x14ac:dyDescent="0.3">
      <c r="A31" s="118" t="s">
        <v>92</v>
      </c>
      <c r="B31" s="119">
        <v>7.4</v>
      </c>
      <c r="C31" s="119">
        <v>6.9</v>
      </c>
      <c r="D31" s="119">
        <v>6.8</v>
      </c>
      <c r="E31" s="119">
        <v>5.8</v>
      </c>
      <c r="F31" s="113">
        <v>5.8</v>
      </c>
    </row>
    <row r="32" spans="1:6" x14ac:dyDescent="0.3">
      <c r="A32" s="121" t="s">
        <v>93</v>
      </c>
      <c r="B32" s="122">
        <v>7.4</v>
      </c>
      <c r="C32" s="122">
        <v>8.1999999999999993</v>
      </c>
      <c r="D32" s="122">
        <v>8</v>
      </c>
      <c r="E32" s="122">
        <v>6.5</v>
      </c>
      <c r="F32" s="143">
        <v>6.3</v>
      </c>
    </row>
    <row r="33" spans="1:6" x14ac:dyDescent="0.3">
      <c r="A33" s="118" t="s">
        <v>94</v>
      </c>
      <c r="B33" s="119">
        <v>8.5</v>
      </c>
      <c r="C33" s="119">
        <v>9</v>
      </c>
      <c r="D33" s="119">
        <v>8.4</v>
      </c>
      <c r="E33" s="119" t="s">
        <v>95</v>
      </c>
      <c r="F33" s="113">
        <v>7</v>
      </c>
    </row>
    <row r="34" spans="1:6" x14ac:dyDescent="0.3">
      <c r="A34" s="121" t="s">
        <v>96</v>
      </c>
      <c r="B34" s="122">
        <v>5.6</v>
      </c>
      <c r="C34" s="122">
        <v>6</v>
      </c>
      <c r="D34" s="122">
        <v>5.9</v>
      </c>
      <c r="E34" s="122">
        <v>4.9000000000000004</v>
      </c>
      <c r="F34" s="143">
        <v>5</v>
      </c>
    </row>
    <row r="35" spans="1:6" x14ac:dyDescent="0.3">
      <c r="A35" s="118" t="s">
        <v>66</v>
      </c>
      <c r="B35" s="119">
        <v>8.5</v>
      </c>
      <c r="C35" s="119">
        <v>8.8000000000000007</v>
      </c>
      <c r="D35" s="119">
        <v>8.4</v>
      </c>
      <c r="E35" s="119">
        <v>6.9</v>
      </c>
      <c r="F35" s="113">
        <v>7</v>
      </c>
    </row>
    <row r="36" spans="1:6" x14ac:dyDescent="0.3">
      <c r="A36" s="121" t="s">
        <v>97</v>
      </c>
      <c r="B36" s="122">
        <v>5.7</v>
      </c>
      <c r="C36" s="122">
        <v>6</v>
      </c>
      <c r="D36" s="122">
        <v>6.3</v>
      </c>
      <c r="E36" s="122">
        <v>5.4</v>
      </c>
      <c r="F36" s="143">
        <v>5</v>
      </c>
    </row>
    <row r="37" spans="1:6" x14ac:dyDescent="0.3">
      <c r="A37" s="118" t="s">
        <v>67</v>
      </c>
      <c r="B37" s="119">
        <v>6.3</v>
      </c>
      <c r="C37" s="119">
        <v>6.6</v>
      </c>
      <c r="D37" s="119">
        <v>6.5</v>
      </c>
      <c r="E37" s="119">
        <v>5.8</v>
      </c>
      <c r="F37" s="113">
        <v>5.0999999999999996</v>
      </c>
    </row>
    <row r="38" spans="1:6" x14ac:dyDescent="0.3">
      <c r="A38" s="121" t="s">
        <v>98</v>
      </c>
      <c r="B38" s="122">
        <v>5.8</v>
      </c>
      <c r="C38" s="122">
        <v>6.5</v>
      </c>
      <c r="D38" s="122">
        <v>6.4</v>
      </c>
      <c r="E38" s="122">
        <v>5.0999999999999996</v>
      </c>
      <c r="F38" s="143">
        <v>5.0999999999999996</v>
      </c>
    </row>
    <row r="39" spans="1:6" x14ac:dyDescent="0.3">
      <c r="A39" s="118" t="s">
        <v>99</v>
      </c>
      <c r="B39" s="119">
        <v>8.3000000000000007</v>
      </c>
      <c r="C39" s="119">
        <v>8.6999999999999993</v>
      </c>
      <c r="D39" s="119">
        <v>8.4</v>
      </c>
      <c r="E39" s="119">
        <v>7</v>
      </c>
      <c r="F39" s="113">
        <v>7.4</v>
      </c>
    </row>
    <row r="40" spans="1:6" x14ac:dyDescent="0.3">
      <c r="A40" s="121" t="s">
        <v>100</v>
      </c>
      <c r="B40" s="122">
        <v>8.1999999999999993</v>
      </c>
      <c r="C40" s="122">
        <v>8.9</v>
      </c>
      <c r="D40" s="122">
        <v>8.5</v>
      </c>
      <c r="E40" s="122">
        <v>7</v>
      </c>
      <c r="F40" s="143">
        <v>7.4</v>
      </c>
    </row>
    <row r="41" spans="1:6" x14ac:dyDescent="0.3">
      <c r="A41" s="118" t="s">
        <v>101</v>
      </c>
      <c r="B41" s="119">
        <v>8.3000000000000007</v>
      </c>
      <c r="C41" s="119">
        <v>9.1999999999999993</v>
      </c>
      <c r="D41" s="119">
        <v>9.4</v>
      </c>
      <c r="E41" s="119">
        <v>7.3</v>
      </c>
      <c r="F41" s="113">
        <v>7.4</v>
      </c>
    </row>
    <row r="42" spans="1:6" x14ac:dyDescent="0.3">
      <c r="A42" s="121" t="s">
        <v>102</v>
      </c>
      <c r="B42" s="122">
        <v>8.8000000000000007</v>
      </c>
      <c r="C42" s="122">
        <v>9.1</v>
      </c>
      <c r="D42" s="122">
        <v>8.5</v>
      </c>
      <c r="E42" s="122">
        <v>7</v>
      </c>
      <c r="F42" s="143">
        <v>7.4</v>
      </c>
    </row>
    <row r="43" spans="1:6" x14ac:dyDescent="0.3">
      <c r="A43" s="118" t="s">
        <v>103</v>
      </c>
      <c r="B43" s="119">
        <v>9.1999999999999993</v>
      </c>
      <c r="C43" s="119">
        <v>10.1</v>
      </c>
      <c r="D43" s="119">
        <v>9.3000000000000007</v>
      </c>
      <c r="E43" s="119">
        <v>8.1</v>
      </c>
      <c r="F43" s="113">
        <v>7.8</v>
      </c>
    </row>
    <row r="44" spans="1:6" x14ac:dyDescent="0.3">
      <c r="A44" s="125" t="s">
        <v>104</v>
      </c>
      <c r="B44" s="126">
        <v>10</v>
      </c>
      <c r="C44" s="126">
        <v>10.7</v>
      </c>
      <c r="D44" s="126">
        <v>9.9</v>
      </c>
      <c r="E44" s="126">
        <v>8.5</v>
      </c>
      <c r="F44" s="176">
        <v>8.5</v>
      </c>
    </row>
    <row r="46" spans="1:6" ht="14.4" customHeight="1" x14ac:dyDescent="0.3">
      <c r="A46" s="13" t="s">
        <v>35</v>
      </c>
      <c r="B46" s="31" t="s">
        <v>73</v>
      </c>
    </row>
    <row r="47" spans="1:6" ht="14.4" customHeight="1" x14ac:dyDescent="0.3">
      <c r="A47" s="13" t="s">
        <v>140</v>
      </c>
      <c r="B47" s="13" t="s">
        <v>498</v>
      </c>
    </row>
    <row r="48" spans="1:6" ht="14.4" customHeight="1" x14ac:dyDescent="0.3">
      <c r="B48" s="13" t="s">
        <v>497</v>
      </c>
    </row>
    <row r="49" spans="1:2" ht="14.4" customHeight="1" x14ac:dyDescent="0.3">
      <c r="A49" s="13" t="s">
        <v>106</v>
      </c>
      <c r="B49" s="13" t="s">
        <v>499</v>
      </c>
    </row>
    <row r="50" spans="1:2" ht="14.4" customHeight="1" x14ac:dyDescent="0.3">
      <c r="A50" s="13" t="s">
        <v>4</v>
      </c>
      <c r="B50" s="13" t="s">
        <v>500</v>
      </c>
    </row>
    <row r="51" spans="1:2" ht="14.4" customHeight="1" x14ac:dyDescent="0.3">
      <c r="B51" s="13" t="s">
        <v>501</v>
      </c>
    </row>
  </sheetData>
  <pageMargins left="0.27" right="0.27" top="0.75" bottom="0.75" header="0.3" footer="0.3"/>
  <pageSetup scale="72"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3"/>
  <sheetViews>
    <sheetView showGridLines="0" workbookViewId="0">
      <selection activeCell="A2" sqref="A2"/>
    </sheetView>
  </sheetViews>
  <sheetFormatPr defaultRowHeight="14.4" x14ac:dyDescent="0.3"/>
  <cols>
    <col min="1" max="1" width="62.88671875" customWidth="1"/>
  </cols>
  <sheetData>
    <row r="1" spans="1:5" x14ac:dyDescent="0.3">
      <c r="A1" s="89" t="s">
        <v>304</v>
      </c>
    </row>
    <row r="2" spans="1:5" x14ac:dyDescent="0.3">
      <c r="A2" s="87" t="s">
        <v>625</v>
      </c>
    </row>
    <row r="4" spans="1:5" x14ac:dyDescent="0.3">
      <c r="A4" s="4" t="s">
        <v>154</v>
      </c>
      <c r="B4" s="4"/>
      <c r="C4" s="4"/>
      <c r="D4" s="4"/>
      <c r="E4" s="4"/>
    </row>
    <row r="5" spans="1:5" x14ac:dyDescent="0.3">
      <c r="A5" s="284" t="s">
        <v>156</v>
      </c>
      <c r="B5" s="320" t="s">
        <v>157</v>
      </c>
      <c r="C5" s="320" t="s">
        <v>158</v>
      </c>
      <c r="D5" s="320" t="s">
        <v>159</v>
      </c>
      <c r="E5" s="321" t="s">
        <v>160</v>
      </c>
    </row>
    <row r="6" spans="1:5" x14ac:dyDescent="0.3">
      <c r="A6" s="285" t="s">
        <v>161</v>
      </c>
      <c r="B6" s="286">
        <v>733890.86</v>
      </c>
      <c r="C6" s="286">
        <v>733718</v>
      </c>
      <c r="D6" s="286">
        <v>738116.24</v>
      </c>
      <c r="E6" s="287">
        <v>737969.47</v>
      </c>
    </row>
    <row r="7" spans="1:5" x14ac:dyDescent="0.3">
      <c r="A7" s="201" t="s">
        <v>162</v>
      </c>
      <c r="B7" s="288">
        <v>122951.84</v>
      </c>
      <c r="C7" s="288">
        <v>123238.32</v>
      </c>
      <c r="D7" s="288">
        <v>117818.31</v>
      </c>
      <c r="E7" s="289">
        <v>112772.11</v>
      </c>
    </row>
    <row r="8" spans="1:5" x14ac:dyDescent="0.3">
      <c r="A8" s="198" t="s">
        <v>163</v>
      </c>
      <c r="B8" s="286">
        <v>5021.9399999999996</v>
      </c>
      <c r="C8" s="286">
        <v>5169.57</v>
      </c>
      <c r="D8" s="286">
        <v>5609.37</v>
      </c>
      <c r="E8" s="287">
        <v>5663.25</v>
      </c>
    </row>
    <row r="9" spans="1:5" x14ac:dyDescent="0.3">
      <c r="A9" s="201" t="s">
        <v>164</v>
      </c>
      <c r="B9" s="288">
        <v>4769.97</v>
      </c>
      <c r="C9" s="288">
        <v>4168.71</v>
      </c>
      <c r="D9" s="288">
        <v>4112.53</v>
      </c>
      <c r="E9" s="289">
        <v>4068.09</v>
      </c>
    </row>
    <row r="10" spans="1:5" x14ac:dyDescent="0.3">
      <c r="A10" s="198" t="s">
        <v>165</v>
      </c>
      <c r="B10" s="286">
        <v>1505.5</v>
      </c>
      <c r="C10" s="286">
        <v>1311.2</v>
      </c>
      <c r="D10" s="286">
        <v>1261.6400000000001</v>
      </c>
      <c r="E10" s="287">
        <v>1292.4100000000001</v>
      </c>
    </row>
    <row r="11" spans="1:5" ht="16.95" customHeight="1" x14ac:dyDescent="0.3">
      <c r="A11" s="201" t="s">
        <v>166</v>
      </c>
      <c r="B11" s="288">
        <v>770</v>
      </c>
      <c r="C11" s="288">
        <v>825</v>
      </c>
      <c r="D11" s="288">
        <v>770</v>
      </c>
      <c r="E11" s="289">
        <v>715</v>
      </c>
    </row>
    <row r="12" spans="1:5" x14ac:dyDescent="0.3">
      <c r="A12" s="198" t="s">
        <v>167</v>
      </c>
      <c r="B12" s="286">
        <v>715.5</v>
      </c>
      <c r="C12" s="286">
        <v>661</v>
      </c>
      <c r="D12" s="286">
        <v>665.5</v>
      </c>
      <c r="E12" s="287">
        <v>661</v>
      </c>
    </row>
    <row r="13" spans="1:5" x14ac:dyDescent="0.3">
      <c r="A13" s="201" t="s">
        <v>168</v>
      </c>
      <c r="B13" s="288">
        <v>110.5</v>
      </c>
      <c r="C13" s="288">
        <v>660</v>
      </c>
      <c r="D13" s="288">
        <v>605.5</v>
      </c>
      <c r="E13" s="289">
        <v>610</v>
      </c>
    </row>
    <row r="14" spans="1:5" x14ac:dyDescent="0.3">
      <c r="A14" s="198" t="s">
        <v>169</v>
      </c>
      <c r="B14" s="286">
        <v>55</v>
      </c>
      <c r="C14" s="286">
        <v>0.5</v>
      </c>
      <c r="D14" s="286">
        <v>0.5</v>
      </c>
      <c r="E14" s="287">
        <v>0.5</v>
      </c>
    </row>
    <row r="15" spans="1:5" x14ac:dyDescent="0.3">
      <c r="A15" s="201" t="s">
        <v>170</v>
      </c>
      <c r="B15" s="288">
        <v>48.74</v>
      </c>
      <c r="C15" s="288">
        <v>55</v>
      </c>
      <c r="D15" s="288">
        <v>55</v>
      </c>
      <c r="E15" s="289">
        <v>55</v>
      </c>
    </row>
    <row r="16" spans="1:5" x14ac:dyDescent="0.3">
      <c r="A16" s="198" t="s">
        <v>171</v>
      </c>
      <c r="B16" s="286">
        <v>75</v>
      </c>
      <c r="C16" s="286">
        <v>220</v>
      </c>
      <c r="D16" s="286">
        <v>220</v>
      </c>
      <c r="E16" s="287">
        <v>220</v>
      </c>
    </row>
    <row r="17" spans="1:5" x14ac:dyDescent="0.3">
      <c r="A17" s="290" t="s">
        <v>172</v>
      </c>
      <c r="B17" s="283">
        <f>SUBTOTAL(109,'S33'!$B$6:$B$16)</f>
        <v>869914.84999999986</v>
      </c>
      <c r="C17" s="283">
        <f>SUBTOTAL(109,'S33'!$C$6:$C$16)</f>
        <v>870027.29999999993</v>
      </c>
      <c r="D17" s="283">
        <f>SUBTOTAL(109,'S33'!$D$6:$D$16)</f>
        <v>869234.59000000008</v>
      </c>
      <c r="E17" s="282">
        <f>SUBTOTAL(109,'S33'!$E$6:$E$16)</f>
        <v>864026.83</v>
      </c>
    </row>
    <row r="18" spans="1:5" x14ac:dyDescent="0.3">
      <c r="A18" s="73"/>
      <c r="B18" s="71"/>
      <c r="C18" s="74"/>
      <c r="D18" s="74"/>
      <c r="E18" s="74"/>
    </row>
    <row r="19" spans="1:5" x14ac:dyDescent="0.3">
      <c r="A19" s="80" t="s">
        <v>155</v>
      </c>
      <c r="B19" s="71"/>
      <c r="C19" s="74"/>
      <c r="D19" s="74"/>
      <c r="E19" s="74"/>
    </row>
    <row r="20" spans="1:5" x14ac:dyDescent="0.3">
      <c r="A20" s="168" t="s">
        <v>156</v>
      </c>
      <c r="B20" s="276" t="s">
        <v>157</v>
      </c>
      <c r="C20" s="276" t="s">
        <v>158</v>
      </c>
      <c r="D20" s="276" t="s">
        <v>159</v>
      </c>
      <c r="E20" s="277" t="s">
        <v>160</v>
      </c>
    </row>
    <row r="21" spans="1:5" x14ac:dyDescent="0.3">
      <c r="A21" s="118" t="s">
        <v>161</v>
      </c>
      <c r="B21" s="286">
        <v>12759</v>
      </c>
      <c r="C21" s="286">
        <v>13197</v>
      </c>
      <c r="D21" s="286">
        <v>13075</v>
      </c>
      <c r="E21" s="287">
        <v>12983</v>
      </c>
    </row>
    <row r="22" spans="1:5" x14ac:dyDescent="0.3">
      <c r="A22" s="121" t="s">
        <v>162</v>
      </c>
      <c r="B22" s="288">
        <v>6294</v>
      </c>
      <c r="C22" s="288">
        <v>6431</v>
      </c>
      <c r="D22" s="288">
        <v>6598</v>
      </c>
      <c r="E22" s="289">
        <v>7714</v>
      </c>
    </row>
    <row r="23" spans="1:5" x14ac:dyDescent="0.3">
      <c r="A23" s="118" t="s">
        <v>163</v>
      </c>
      <c r="B23" s="286">
        <v>11694</v>
      </c>
      <c r="C23" s="286">
        <v>11544</v>
      </c>
      <c r="D23" s="286">
        <v>14930</v>
      </c>
      <c r="E23" s="287">
        <v>14699</v>
      </c>
    </row>
    <row r="24" spans="1:5" x14ac:dyDescent="0.3">
      <c r="A24" s="121" t="s">
        <v>164</v>
      </c>
      <c r="B24" s="288">
        <v>4999</v>
      </c>
      <c r="C24" s="288">
        <v>3333</v>
      </c>
      <c r="D24" s="288">
        <v>3369</v>
      </c>
      <c r="E24" s="289">
        <v>3034</v>
      </c>
    </row>
    <row r="25" spans="1:5" x14ac:dyDescent="0.3">
      <c r="A25" s="118" t="s">
        <v>165</v>
      </c>
      <c r="B25" s="286">
        <v>1380</v>
      </c>
      <c r="C25" s="286">
        <v>1779</v>
      </c>
      <c r="D25" s="286">
        <v>1129</v>
      </c>
      <c r="E25" s="287">
        <v>1681</v>
      </c>
    </row>
    <row r="26" spans="1:5" x14ac:dyDescent="0.3">
      <c r="A26" s="121" t="s">
        <v>166</v>
      </c>
      <c r="B26" s="288">
        <v>1112</v>
      </c>
      <c r="C26" s="288">
        <v>1346</v>
      </c>
      <c r="D26" s="288">
        <v>1266</v>
      </c>
      <c r="E26" s="289">
        <v>882</v>
      </c>
    </row>
    <row r="27" spans="1:5" x14ac:dyDescent="0.3">
      <c r="A27" s="118" t="s">
        <v>167</v>
      </c>
      <c r="B27" s="286">
        <v>591</v>
      </c>
      <c r="C27" s="286">
        <v>710</v>
      </c>
      <c r="D27" s="286">
        <v>701</v>
      </c>
      <c r="E27" s="287">
        <v>653</v>
      </c>
    </row>
    <row r="28" spans="1:5" x14ac:dyDescent="0.3">
      <c r="A28" s="121" t="s">
        <v>168</v>
      </c>
      <c r="B28" s="288">
        <v>1592</v>
      </c>
      <c r="C28" s="288">
        <v>1808</v>
      </c>
      <c r="D28" s="288">
        <v>1550</v>
      </c>
      <c r="E28" s="289">
        <v>1770</v>
      </c>
    </row>
    <row r="29" spans="1:5" x14ac:dyDescent="0.3">
      <c r="A29" s="118" t="s">
        <v>169</v>
      </c>
      <c r="B29" s="286">
        <v>180</v>
      </c>
      <c r="C29" s="286">
        <v>199</v>
      </c>
      <c r="D29" s="286">
        <v>232</v>
      </c>
      <c r="E29" s="287">
        <v>254</v>
      </c>
    </row>
    <row r="30" spans="1:5" x14ac:dyDescent="0.3">
      <c r="A30" s="121" t="s">
        <v>170</v>
      </c>
      <c r="B30" s="288">
        <v>75</v>
      </c>
      <c r="C30" s="288">
        <v>88</v>
      </c>
      <c r="D30" s="288">
        <v>68</v>
      </c>
      <c r="E30" s="289">
        <v>65</v>
      </c>
    </row>
    <row r="31" spans="1:5" x14ac:dyDescent="0.3">
      <c r="A31" s="198" t="s">
        <v>171</v>
      </c>
      <c r="B31" s="286">
        <v>214</v>
      </c>
      <c r="C31" s="286">
        <v>454</v>
      </c>
      <c r="D31" s="286">
        <v>440</v>
      </c>
      <c r="E31" s="287">
        <v>412</v>
      </c>
    </row>
    <row r="32" spans="1:5" x14ac:dyDescent="0.3">
      <c r="A32" s="291" t="s">
        <v>172</v>
      </c>
      <c r="B32" s="292">
        <f>SUBTOTAL(109,'S33'!$B$21:$B$31)</f>
        <v>40890</v>
      </c>
      <c r="C32" s="292">
        <f>SUBTOTAL(109,'S33'!$C$21:$C$31)</f>
        <v>40889</v>
      </c>
      <c r="D32" s="292">
        <f>SUBTOTAL(109,'S33'!$D$21:$D$31)</f>
        <v>43358</v>
      </c>
      <c r="E32" s="293">
        <f>SUBTOTAL(109,'S33'!$E$21:$E$31)</f>
        <v>44147</v>
      </c>
    </row>
    <row r="33" spans="1:5" x14ac:dyDescent="0.3">
      <c r="A33" s="4"/>
      <c r="B33" s="4"/>
      <c r="C33" s="4"/>
      <c r="D33" s="4"/>
      <c r="E33" s="4"/>
    </row>
    <row r="34" spans="1:5" x14ac:dyDescent="0.3">
      <c r="A34" s="4" t="s">
        <v>173</v>
      </c>
      <c r="B34" s="4"/>
      <c r="C34" s="4"/>
      <c r="D34" s="4"/>
      <c r="E34" s="4"/>
    </row>
    <row r="35" spans="1:5" x14ac:dyDescent="0.3">
      <c r="A35" s="168" t="s">
        <v>156</v>
      </c>
      <c r="B35" s="276" t="s">
        <v>157</v>
      </c>
      <c r="C35" s="276" t="s">
        <v>158</v>
      </c>
      <c r="D35" s="276" t="s">
        <v>159</v>
      </c>
      <c r="E35" s="277" t="s">
        <v>160</v>
      </c>
    </row>
    <row r="36" spans="1:5" x14ac:dyDescent="0.3">
      <c r="A36" s="118" t="s">
        <v>161</v>
      </c>
      <c r="B36" s="286">
        <v>31</v>
      </c>
      <c r="C36" s="286">
        <v>29</v>
      </c>
      <c r="D36" s="286">
        <v>30</v>
      </c>
      <c r="E36" s="287">
        <v>28</v>
      </c>
    </row>
    <row r="37" spans="1:5" x14ac:dyDescent="0.3">
      <c r="A37" s="121" t="s">
        <v>162</v>
      </c>
      <c r="B37" s="288">
        <v>15</v>
      </c>
      <c r="C37" s="288">
        <v>14</v>
      </c>
      <c r="D37" s="288">
        <v>14</v>
      </c>
      <c r="E37" s="289">
        <v>14</v>
      </c>
    </row>
    <row r="38" spans="1:5" x14ac:dyDescent="0.3">
      <c r="A38" s="118" t="s">
        <v>163</v>
      </c>
      <c r="B38" s="286">
        <v>28</v>
      </c>
      <c r="C38" s="286">
        <v>28</v>
      </c>
      <c r="D38" s="286">
        <v>32</v>
      </c>
      <c r="E38" s="287">
        <v>32</v>
      </c>
    </row>
    <row r="39" spans="1:5" x14ac:dyDescent="0.3">
      <c r="A39" s="121" t="s">
        <v>164</v>
      </c>
      <c r="B39" s="288">
        <v>31</v>
      </c>
      <c r="C39" s="288">
        <v>28</v>
      </c>
      <c r="D39" s="288">
        <v>25</v>
      </c>
      <c r="E39" s="289">
        <v>25</v>
      </c>
    </row>
    <row r="40" spans="1:5" x14ac:dyDescent="0.3">
      <c r="A40" s="118" t="s">
        <v>165</v>
      </c>
      <c r="B40" s="286">
        <v>6</v>
      </c>
      <c r="C40" s="286">
        <v>6</v>
      </c>
      <c r="D40" s="286">
        <v>5</v>
      </c>
      <c r="E40" s="287">
        <v>6</v>
      </c>
    </row>
    <row r="41" spans="1:5" x14ac:dyDescent="0.3">
      <c r="A41" s="121" t="s">
        <v>166</v>
      </c>
      <c r="B41" s="288">
        <v>5</v>
      </c>
      <c r="C41" s="288">
        <v>6</v>
      </c>
      <c r="D41" s="288">
        <v>5</v>
      </c>
      <c r="E41" s="289">
        <v>4</v>
      </c>
    </row>
    <row r="42" spans="1:5" x14ac:dyDescent="0.3">
      <c r="A42" s="118" t="s">
        <v>167</v>
      </c>
      <c r="B42" s="286">
        <v>5</v>
      </c>
      <c r="C42" s="286">
        <v>5</v>
      </c>
      <c r="D42" s="286">
        <v>5</v>
      </c>
      <c r="E42" s="287">
        <v>5</v>
      </c>
    </row>
    <row r="43" spans="1:5" x14ac:dyDescent="0.3">
      <c r="A43" s="121" t="s">
        <v>168</v>
      </c>
      <c r="B43" s="288">
        <v>3</v>
      </c>
      <c r="C43" s="288">
        <v>3</v>
      </c>
      <c r="D43" s="288">
        <v>3</v>
      </c>
      <c r="E43" s="289">
        <v>3</v>
      </c>
    </row>
    <row r="44" spans="1:5" x14ac:dyDescent="0.3">
      <c r="A44" s="118" t="s">
        <v>169</v>
      </c>
      <c r="B44" s="286">
        <v>1</v>
      </c>
      <c r="C44" s="286">
        <v>1</v>
      </c>
      <c r="D44" s="286">
        <v>1</v>
      </c>
      <c r="E44" s="287">
        <v>1</v>
      </c>
    </row>
    <row r="45" spans="1:5" x14ac:dyDescent="0.3">
      <c r="A45" s="121" t="s">
        <v>170</v>
      </c>
      <c r="B45" s="288">
        <v>1</v>
      </c>
      <c r="C45" s="288">
        <v>1</v>
      </c>
      <c r="D45" s="288">
        <v>1</v>
      </c>
      <c r="E45" s="289">
        <v>1</v>
      </c>
    </row>
    <row r="46" spans="1:5" x14ac:dyDescent="0.3">
      <c r="A46" s="198" t="s">
        <v>171</v>
      </c>
      <c r="B46" s="286">
        <v>5</v>
      </c>
      <c r="C46" s="286">
        <v>4</v>
      </c>
      <c r="D46" s="286">
        <v>4</v>
      </c>
      <c r="E46" s="287">
        <v>4</v>
      </c>
    </row>
    <row r="47" spans="1:5" x14ac:dyDescent="0.3">
      <c r="A47" s="291" t="s">
        <v>172</v>
      </c>
      <c r="B47" s="292">
        <f>SUBTOTAL(109,'S33'!$B$36:$B$46)</f>
        <v>131</v>
      </c>
      <c r="C47" s="292">
        <f>SUBTOTAL(109,'S33'!$C$36:$C$46)</f>
        <v>125</v>
      </c>
      <c r="D47" s="292">
        <f>SUBTOTAL(109,'S33'!$D$36:$D$46)</f>
        <v>125</v>
      </c>
      <c r="E47" s="294">
        <f>SUBTOTAL(109,'S33'!$E$36:$E$46)</f>
        <v>123</v>
      </c>
    </row>
    <row r="48" spans="1:5" x14ac:dyDescent="0.3">
      <c r="A48" s="4"/>
      <c r="B48" s="4"/>
      <c r="C48" s="4"/>
      <c r="D48" s="4"/>
      <c r="E48" s="4"/>
    </row>
    <row r="49" spans="1:5" x14ac:dyDescent="0.3">
      <c r="A49" s="4" t="s">
        <v>35</v>
      </c>
      <c r="B49" s="322">
        <v>44075</v>
      </c>
      <c r="C49" s="4"/>
      <c r="D49" s="4"/>
      <c r="E49" s="4"/>
    </row>
    <row r="50" spans="1:5" x14ac:dyDescent="0.3">
      <c r="A50" s="32" t="s">
        <v>2</v>
      </c>
      <c r="B50" s="32" t="s">
        <v>485</v>
      </c>
      <c r="C50" s="4"/>
      <c r="D50" s="4"/>
      <c r="E50" s="4"/>
    </row>
    <row r="51" spans="1:5" x14ac:dyDescent="0.3">
      <c r="A51" s="32" t="s">
        <v>3</v>
      </c>
      <c r="B51" s="70" t="s">
        <v>458</v>
      </c>
      <c r="C51" s="4"/>
      <c r="D51" s="4"/>
      <c r="E51" s="4"/>
    </row>
    <row r="52" spans="1:5" x14ac:dyDescent="0.3">
      <c r="A52" s="32" t="s">
        <v>174</v>
      </c>
      <c r="B52" s="32" t="s">
        <v>454</v>
      </c>
      <c r="C52" s="4"/>
      <c r="D52" s="4"/>
      <c r="E52" s="4"/>
    </row>
    <row r="53" spans="1:5" x14ac:dyDescent="0.3">
      <c r="A53" s="4"/>
      <c r="B53" s="4" t="s">
        <v>455</v>
      </c>
      <c r="C53" s="4"/>
      <c r="D53" s="4"/>
      <c r="E53" s="4"/>
    </row>
  </sheetData>
  <pageMargins left="0.7" right="0.7" top="0.75" bottom="0.75" header="0.3" footer="0.3"/>
  <ignoredErrors>
    <ignoredError sqref="B5 E5" numberStoredAsText="1"/>
  </ignoredErrors>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1"/>
  <sheetViews>
    <sheetView showGridLines="0" workbookViewId="0">
      <selection activeCell="A2" sqref="A2"/>
    </sheetView>
  </sheetViews>
  <sheetFormatPr defaultRowHeight="14.4" x14ac:dyDescent="0.3"/>
  <cols>
    <col min="1" max="1" width="45.44140625" customWidth="1"/>
  </cols>
  <sheetData>
    <row r="1" spans="1:5" x14ac:dyDescent="0.3">
      <c r="A1" s="90" t="s">
        <v>305</v>
      </c>
      <c r="B1" s="4"/>
      <c r="C1" s="4"/>
      <c r="D1" s="4"/>
      <c r="E1" s="4"/>
    </row>
    <row r="2" spans="1:5" x14ac:dyDescent="0.3">
      <c r="A2" s="69" t="s">
        <v>626</v>
      </c>
      <c r="B2" s="4"/>
      <c r="C2" s="4"/>
      <c r="D2" s="4"/>
      <c r="E2" s="4"/>
    </row>
    <row r="3" spans="1:5" x14ac:dyDescent="0.3">
      <c r="A3" s="69"/>
      <c r="B3" s="4"/>
      <c r="C3" s="4"/>
      <c r="D3" s="4"/>
      <c r="E3" s="4"/>
    </row>
    <row r="4" spans="1:5" x14ac:dyDescent="0.3">
      <c r="A4" s="68" t="s">
        <v>154</v>
      </c>
      <c r="B4" s="4"/>
      <c r="C4" s="4"/>
      <c r="D4" s="4"/>
      <c r="E4" s="4"/>
    </row>
    <row r="5" spans="1:5" x14ac:dyDescent="0.3">
      <c r="A5" s="128" t="s">
        <v>156</v>
      </c>
      <c r="B5" s="129" t="s">
        <v>157</v>
      </c>
      <c r="C5" s="129" t="s">
        <v>158</v>
      </c>
      <c r="D5" s="129" t="s">
        <v>159</v>
      </c>
      <c r="E5" s="130" t="s">
        <v>160</v>
      </c>
    </row>
    <row r="6" spans="1:5" x14ac:dyDescent="0.3">
      <c r="A6" s="118" t="s">
        <v>175</v>
      </c>
      <c r="B6" s="131">
        <v>5667</v>
      </c>
      <c r="C6" s="131">
        <v>5667</v>
      </c>
      <c r="D6" s="131">
        <v>5666.5</v>
      </c>
      <c r="E6" s="132">
        <v>5616</v>
      </c>
    </row>
    <row r="7" spans="1:5" x14ac:dyDescent="0.3">
      <c r="A7" s="121" t="s">
        <v>176</v>
      </c>
      <c r="B7" s="133">
        <v>2867.5</v>
      </c>
      <c r="C7" s="133">
        <v>12761.5</v>
      </c>
      <c r="D7" s="133">
        <v>11662</v>
      </c>
      <c r="E7" s="134">
        <v>1767</v>
      </c>
    </row>
    <row r="8" spans="1:5" x14ac:dyDescent="0.3">
      <c r="A8" s="118" t="s">
        <v>177</v>
      </c>
      <c r="B8" s="131">
        <v>1436</v>
      </c>
      <c r="C8" s="131">
        <v>1431.01</v>
      </c>
      <c r="D8" s="131">
        <v>1232.5</v>
      </c>
      <c r="E8" s="132">
        <v>1331.5</v>
      </c>
    </row>
    <row r="9" spans="1:5" x14ac:dyDescent="0.3">
      <c r="A9" s="121" t="s">
        <v>178</v>
      </c>
      <c r="B9" s="133">
        <v>165</v>
      </c>
      <c r="C9" s="133">
        <v>175.77</v>
      </c>
      <c r="D9" s="133">
        <v>18.52</v>
      </c>
      <c r="E9" s="134">
        <v>19.11</v>
      </c>
    </row>
    <row r="10" spans="1:5" x14ac:dyDescent="0.3">
      <c r="A10" s="118" t="s">
        <v>179</v>
      </c>
      <c r="B10" s="131">
        <v>55</v>
      </c>
      <c r="C10" s="131">
        <v>55</v>
      </c>
      <c r="D10" s="131">
        <v>55</v>
      </c>
      <c r="E10" s="132">
        <v>55</v>
      </c>
    </row>
    <row r="11" spans="1:5" x14ac:dyDescent="0.3">
      <c r="A11" s="121" t="s">
        <v>180</v>
      </c>
      <c r="B11" s="133">
        <v>15.5</v>
      </c>
      <c r="C11" s="133">
        <v>20</v>
      </c>
      <c r="D11" s="133">
        <v>15</v>
      </c>
      <c r="E11" s="134">
        <v>15</v>
      </c>
    </row>
    <row r="12" spans="1:5" x14ac:dyDescent="0.3">
      <c r="A12" s="118" t="s">
        <v>171</v>
      </c>
      <c r="B12" s="131">
        <v>124.2</v>
      </c>
      <c r="C12" s="131">
        <v>135.61000000000001</v>
      </c>
      <c r="D12" s="131">
        <v>247.5</v>
      </c>
      <c r="E12" s="132">
        <v>250.71</v>
      </c>
    </row>
    <row r="13" spans="1:5" x14ac:dyDescent="0.3">
      <c r="A13" s="295" t="s">
        <v>172</v>
      </c>
      <c r="B13" s="136">
        <f>SUBTOTAL(109,'S34'!$B$6:$B$12)</f>
        <v>10330.200000000001</v>
      </c>
      <c r="C13" s="136">
        <f>SUBTOTAL(109,'S34'!$C$6:$C$12)</f>
        <v>20245.89</v>
      </c>
      <c r="D13" s="136">
        <f>SUBTOTAL(109,'S34'!$D$6:$D$12)</f>
        <v>18897.02</v>
      </c>
      <c r="E13" s="137">
        <f>SUBTOTAL(109,'S34'!$E$6:$E$12)</f>
        <v>9054.32</v>
      </c>
    </row>
    <row r="14" spans="1:5" x14ac:dyDescent="0.3">
      <c r="A14" s="4"/>
      <c r="B14" s="4"/>
      <c r="C14" s="4"/>
      <c r="D14" s="4"/>
      <c r="E14" s="4"/>
    </row>
    <row r="15" spans="1:5" x14ac:dyDescent="0.3">
      <c r="A15" s="4" t="s">
        <v>155</v>
      </c>
      <c r="B15" s="4"/>
      <c r="C15" s="4"/>
      <c r="D15" s="4"/>
      <c r="E15" s="4"/>
    </row>
    <row r="16" spans="1:5" x14ac:dyDescent="0.3">
      <c r="A16" s="128" t="s">
        <v>156</v>
      </c>
      <c r="B16" s="129" t="s">
        <v>157</v>
      </c>
      <c r="C16" s="129" t="s">
        <v>158</v>
      </c>
      <c r="D16" s="129" t="s">
        <v>159</v>
      </c>
      <c r="E16" s="130" t="s">
        <v>160</v>
      </c>
    </row>
    <row r="17" spans="1:5" x14ac:dyDescent="0.3">
      <c r="A17" s="118" t="s">
        <v>175</v>
      </c>
      <c r="B17" s="131">
        <v>3511</v>
      </c>
      <c r="C17" s="131">
        <v>3353</v>
      </c>
      <c r="D17" s="131">
        <v>3120</v>
      </c>
      <c r="E17" s="132">
        <v>3286</v>
      </c>
    </row>
    <row r="18" spans="1:5" x14ac:dyDescent="0.3">
      <c r="A18" s="121" t="s">
        <v>176</v>
      </c>
      <c r="B18" s="133">
        <v>1711</v>
      </c>
      <c r="C18" s="133">
        <v>1778</v>
      </c>
      <c r="D18" s="133">
        <v>1169</v>
      </c>
      <c r="E18" s="134">
        <v>1719</v>
      </c>
    </row>
    <row r="19" spans="1:5" x14ac:dyDescent="0.3">
      <c r="A19" s="118" t="s">
        <v>177</v>
      </c>
      <c r="B19" s="131">
        <v>1616</v>
      </c>
      <c r="C19" s="131">
        <v>2056</v>
      </c>
      <c r="D19" s="131">
        <v>2404</v>
      </c>
      <c r="E19" s="132">
        <v>2455</v>
      </c>
    </row>
    <row r="20" spans="1:5" x14ac:dyDescent="0.3">
      <c r="A20" s="121" t="s">
        <v>178</v>
      </c>
      <c r="B20" s="133">
        <v>489</v>
      </c>
      <c r="C20" s="133">
        <v>467</v>
      </c>
      <c r="D20" s="133">
        <v>439</v>
      </c>
      <c r="E20" s="134">
        <v>417</v>
      </c>
    </row>
    <row r="21" spans="1:5" x14ac:dyDescent="0.3">
      <c r="A21" s="118" t="s">
        <v>179</v>
      </c>
      <c r="B21" s="131">
        <v>485</v>
      </c>
      <c r="C21" s="131">
        <v>525</v>
      </c>
      <c r="D21" s="131">
        <v>545</v>
      </c>
      <c r="E21" s="132">
        <v>550</v>
      </c>
    </row>
    <row r="22" spans="1:5" x14ac:dyDescent="0.3">
      <c r="A22" s="121" t="s">
        <v>180</v>
      </c>
      <c r="B22" s="133">
        <v>14658</v>
      </c>
      <c r="C22" s="133">
        <v>14326</v>
      </c>
      <c r="D22" s="133">
        <v>10738</v>
      </c>
      <c r="E22" s="134">
        <v>10722</v>
      </c>
    </row>
    <row r="23" spans="1:5" x14ac:dyDescent="0.3">
      <c r="A23" s="118" t="s">
        <v>171</v>
      </c>
      <c r="B23" s="131">
        <v>6074</v>
      </c>
      <c r="C23" s="131">
        <v>7877</v>
      </c>
      <c r="D23" s="131">
        <v>10827</v>
      </c>
      <c r="E23" s="132">
        <v>11776</v>
      </c>
    </row>
    <row r="24" spans="1:5" x14ac:dyDescent="0.3">
      <c r="A24" s="135" t="s">
        <v>172</v>
      </c>
      <c r="B24" s="136">
        <f>SUBTOTAL(109,'S34'!$B$17:$B$23)</f>
        <v>28544</v>
      </c>
      <c r="C24" s="136">
        <f>SUBTOTAL(109,'S34'!$C$17:$C$23)</f>
        <v>30382</v>
      </c>
      <c r="D24" s="136">
        <f>SUBTOTAL(109,'S34'!$D$17:$D$23)</f>
        <v>29242</v>
      </c>
      <c r="E24" s="137">
        <f>SUBTOTAL(109,'S34'!$E$17:$E$23)</f>
        <v>30925</v>
      </c>
    </row>
    <row r="25" spans="1:5" x14ac:dyDescent="0.3">
      <c r="A25" s="4"/>
      <c r="B25" s="4"/>
      <c r="C25" s="4"/>
      <c r="D25" s="4"/>
      <c r="E25" s="4"/>
    </row>
    <row r="26" spans="1:5" x14ac:dyDescent="0.3">
      <c r="A26" s="4" t="s">
        <v>173</v>
      </c>
      <c r="B26" s="4"/>
      <c r="C26" s="4"/>
      <c r="D26" s="4"/>
      <c r="E26" s="4"/>
    </row>
    <row r="27" spans="1:5" x14ac:dyDescent="0.3">
      <c r="A27" s="128" t="s">
        <v>156</v>
      </c>
      <c r="B27" s="139" t="s">
        <v>157</v>
      </c>
      <c r="C27" s="139" t="s">
        <v>158</v>
      </c>
      <c r="D27" s="139" t="s">
        <v>159</v>
      </c>
      <c r="E27" s="210" t="s">
        <v>160</v>
      </c>
    </row>
    <row r="28" spans="1:5" x14ac:dyDescent="0.3">
      <c r="A28" s="118" t="s">
        <v>175</v>
      </c>
      <c r="B28" s="131">
        <v>7</v>
      </c>
      <c r="C28" s="131">
        <v>6</v>
      </c>
      <c r="D28" s="131">
        <v>5</v>
      </c>
      <c r="E28" s="132">
        <v>5</v>
      </c>
    </row>
    <row r="29" spans="1:5" x14ac:dyDescent="0.3">
      <c r="A29" s="121" t="s">
        <v>176</v>
      </c>
      <c r="B29" s="133">
        <v>10</v>
      </c>
      <c r="C29" s="133">
        <v>7</v>
      </c>
      <c r="D29" s="133">
        <v>7</v>
      </c>
      <c r="E29" s="134">
        <v>9</v>
      </c>
    </row>
    <row r="30" spans="1:5" x14ac:dyDescent="0.3">
      <c r="A30" s="118" t="s">
        <v>177</v>
      </c>
      <c r="B30" s="131">
        <v>6</v>
      </c>
      <c r="C30" s="131">
        <v>6</v>
      </c>
      <c r="D30" s="131">
        <v>8</v>
      </c>
      <c r="E30" s="132">
        <v>7</v>
      </c>
    </row>
    <row r="31" spans="1:5" x14ac:dyDescent="0.3">
      <c r="A31" s="121" t="s">
        <v>178</v>
      </c>
      <c r="B31" s="133">
        <v>2</v>
      </c>
      <c r="C31" s="133">
        <v>2</v>
      </c>
      <c r="D31" s="133">
        <v>2</v>
      </c>
      <c r="E31" s="134">
        <v>2</v>
      </c>
    </row>
    <row r="32" spans="1:5" x14ac:dyDescent="0.3">
      <c r="A32" s="118" t="s">
        <v>179</v>
      </c>
      <c r="B32" s="131">
        <v>1</v>
      </c>
      <c r="C32" s="131">
        <v>1</v>
      </c>
      <c r="D32" s="131">
        <v>1</v>
      </c>
      <c r="E32" s="132">
        <v>1</v>
      </c>
    </row>
    <row r="33" spans="1:5" x14ac:dyDescent="0.3">
      <c r="A33" s="121" t="s">
        <v>180</v>
      </c>
      <c r="B33" s="133">
        <v>3</v>
      </c>
      <c r="C33" s="133">
        <v>3</v>
      </c>
      <c r="D33" s="133">
        <v>3</v>
      </c>
      <c r="E33" s="134">
        <v>3</v>
      </c>
    </row>
    <row r="34" spans="1:5" x14ac:dyDescent="0.3">
      <c r="A34" s="118" t="s">
        <v>171</v>
      </c>
      <c r="B34" s="131">
        <v>3</v>
      </c>
      <c r="C34" s="131">
        <v>4</v>
      </c>
      <c r="D34" s="131">
        <v>5</v>
      </c>
      <c r="E34" s="132">
        <v>5</v>
      </c>
    </row>
    <row r="35" spans="1:5" x14ac:dyDescent="0.3">
      <c r="A35" s="295" t="s">
        <v>172</v>
      </c>
      <c r="B35" s="136">
        <f>SUBTOTAL(109,'S34'!$B$28:$B$34)</f>
        <v>32</v>
      </c>
      <c r="C35" s="136">
        <f>SUBTOTAL(109,'S34'!$C$28:$C$34)</f>
        <v>29</v>
      </c>
      <c r="D35" s="136">
        <f>SUBTOTAL(109,'S34'!$D$28:$D$34)</f>
        <v>31</v>
      </c>
      <c r="E35" s="137">
        <f>SUBTOTAL(109,'S34'!$E$28:$E$34)</f>
        <v>32</v>
      </c>
    </row>
    <row r="36" spans="1:5" x14ac:dyDescent="0.3">
      <c r="A36" s="4"/>
      <c r="B36" s="4"/>
      <c r="C36" s="4"/>
      <c r="D36" s="4"/>
      <c r="E36" s="4"/>
    </row>
    <row r="37" spans="1:5" x14ac:dyDescent="0.3">
      <c r="A37" s="4" t="s">
        <v>35</v>
      </c>
      <c r="B37" s="322">
        <v>44075</v>
      </c>
      <c r="C37" s="4"/>
      <c r="D37" s="4"/>
      <c r="E37" s="4"/>
    </row>
    <row r="38" spans="1:5" x14ac:dyDescent="0.3">
      <c r="A38" s="70" t="s">
        <v>2</v>
      </c>
      <c r="B38" s="70" t="s">
        <v>485</v>
      </c>
      <c r="C38" s="4"/>
      <c r="D38" s="4"/>
      <c r="E38" s="4"/>
    </row>
    <row r="39" spans="1:5" x14ac:dyDescent="0.3">
      <c r="A39" s="70" t="s">
        <v>3</v>
      </c>
      <c r="B39" s="70" t="s">
        <v>458</v>
      </c>
      <c r="C39" s="4"/>
      <c r="D39" s="4"/>
      <c r="E39" s="4"/>
    </row>
    <row r="40" spans="1:5" x14ac:dyDescent="0.3">
      <c r="A40" s="70" t="s">
        <v>174</v>
      </c>
      <c r="B40" s="70" t="s">
        <v>456</v>
      </c>
      <c r="C40" s="4"/>
      <c r="D40" s="4"/>
      <c r="E40" s="4"/>
    </row>
    <row r="41" spans="1:5" x14ac:dyDescent="0.3">
      <c r="A41" s="4"/>
      <c r="B41" s="4" t="s">
        <v>457</v>
      </c>
      <c r="C41" s="4"/>
      <c r="D41" s="4"/>
      <c r="E41" s="4"/>
    </row>
  </sheetData>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9"/>
  <sheetViews>
    <sheetView showGridLines="0" workbookViewId="0">
      <selection activeCell="D48" sqref="D48"/>
    </sheetView>
  </sheetViews>
  <sheetFormatPr defaultRowHeight="14.4" x14ac:dyDescent="0.3"/>
  <cols>
    <col min="1" max="1" width="37.109375" customWidth="1"/>
    <col min="2" max="5" width="8.77734375" customWidth="1"/>
    <col min="6" max="7" width="12.109375" customWidth="1"/>
  </cols>
  <sheetData>
    <row r="1" spans="1:7" x14ac:dyDescent="0.3">
      <c r="A1" s="91" t="s">
        <v>306</v>
      </c>
    </row>
    <row r="2" spans="1:7" x14ac:dyDescent="0.3">
      <c r="A2" s="92" t="s">
        <v>514</v>
      </c>
    </row>
    <row r="4" spans="1:7" ht="43.95" customHeight="1" x14ac:dyDescent="0.3">
      <c r="A4" s="297" t="s">
        <v>107</v>
      </c>
      <c r="B4" s="298" t="s">
        <v>257</v>
      </c>
      <c r="C4" s="298" t="s">
        <v>258</v>
      </c>
      <c r="D4" s="298" t="s">
        <v>259</v>
      </c>
      <c r="E4" s="298" t="s">
        <v>260</v>
      </c>
      <c r="F4" s="298" t="s">
        <v>261</v>
      </c>
      <c r="G4" s="299" t="s">
        <v>262</v>
      </c>
    </row>
    <row r="5" spans="1:7" x14ac:dyDescent="0.3">
      <c r="A5" s="300" t="s">
        <v>5</v>
      </c>
      <c r="B5" s="301">
        <v>61.5</v>
      </c>
      <c r="C5" s="301">
        <v>60.4</v>
      </c>
      <c r="D5" s="301">
        <v>61</v>
      </c>
      <c r="E5" s="301">
        <v>59.6</v>
      </c>
      <c r="F5" s="301">
        <v>56.3</v>
      </c>
      <c r="G5" s="302">
        <v>59.9</v>
      </c>
    </row>
    <row r="6" spans="1:7" x14ac:dyDescent="0.3">
      <c r="A6" s="303" t="s">
        <v>108</v>
      </c>
      <c r="B6" s="304">
        <v>63.190199999999997</v>
      </c>
      <c r="C6" s="304">
        <v>62.048200000000001</v>
      </c>
      <c r="D6" s="304">
        <v>60.198</v>
      </c>
      <c r="E6" s="304">
        <v>63.708100000000002</v>
      </c>
      <c r="F6" s="304">
        <v>61.507899999999999</v>
      </c>
      <c r="G6" s="305">
        <v>55.8</v>
      </c>
    </row>
    <row r="7" spans="1:7" x14ac:dyDescent="0.3">
      <c r="A7" s="300" t="s">
        <v>109</v>
      </c>
      <c r="B7" s="301">
        <v>70.520200000000003</v>
      </c>
      <c r="C7" s="301">
        <v>71.331500000000005</v>
      </c>
      <c r="D7" s="301">
        <v>64.665800000000004</v>
      </c>
      <c r="E7" s="301">
        <v>71.592399999999998</v>
      </c>
      <c r="F7" s="301">
        <v>64.119200000000006</v>
      </c>
      <c r="G7" s="306">
        <v>60.9</v>
      </c>
    </row>
    <row r="8" spans="1:7" x14ac:dyDescent="0.3">
      <c r="A8" s="303" t="s">
        <v>52</v>
      </c>
      <c r="B8" s="304">
        <v>58.259300000000003</v>
      </c>
      <c r="C8" s="304">
        <v>56.034500000000001</v>
      </c>
      <c r="D8" s="304">
        <v>59.2453</v>
      </c>
      <c r="E8" s="304">
        <v>63.4831</v>
      </c>
      <c r="F8" s="304">
        <v>59.726999999999997</v>
      </c>
      <c r="G8" s="305">
        <v>60.1</v>
      </c>
    </row>
    <row r="9" spans="1:7" x14ac:dyDescent="0.3">
      <c r="A9" s="300" t="s">
        <v>110</v>
      </c>
      <c r="B9" s="301">
        <v>70.159700000000001</v>
      </c>
      <c r="C9" s="301">
        <v>69.566699999999997</v>
      </c>
      <c r="D9" s="301">
        <v>71.568100000000001</v>
      </c>
      <c r="E9" s="301">
        <v>72.023099999999999</v>
      </c>
      <c r="F9" s="301">
        <v>65.7637</v>
      </c>
      <c r="G9" s="306">
        <v>68.599999999999994</v>
      </c>
    </row>
    <row r="10" spans="1:7" x14ac:dyDescent="0.3">
      <c r="A10" s="303" t="s">
        <v>111</v>
      </c>
      <c r="B10" s="304">
        <v>68.756399999999999</v>
      </c>
      <c r="C10" s="304">
        <v>64.183700000000002</v>
      </c>
      <c r="D10" s="304">
        <v>64.512699999999995</v>
      </c>
      <c r="E10" s="304">
        <v>62.790700000000001</v>
      </c>
      <c r="F10" s="304">
        <v>60.596899999999998</v>
      </c>
      <c r="G10" s="305">
        <v>60.2</v>
      </c>
    </row>
    <row r="11" spans="1:7" x14ac:dyDescent="0.3">
      <c r="A11" s="300" t="s">
        <v>112</v>
      </c>
      <c r="B11" s="301">
        <v>52.017000000000003</v>
      </c>
      <c r="C11" s="301">
        <v>52.127699999999997</v>
      </c>
      <c r="D11" s="301">
        <v>45.413899999999998</v>
      </c>
      <c r="E11" s="301">
        <v>48.049300000000002</v>
      </c>
      <c r="F11" s="301">
        <v>49.006</v>
      </c>
      <c r="G11" s="306">
        <v>45.6</v>
      </c>
    </row>
    <row r="12" spans="1:7" x14ac:dyDescent="0.3">
      <c r="A12" s="303" t="s">
        <v>113</v>
      </c>
      <c r="B12" s="304">
        <v>65.1982</v>
      </c>
      <c r="C12" s="304">
        <v>65.240600000000001</v>
      </c>
      <c r="D12" s="304">
        <v>71.470600000000005</v>
      </c>
      <c r="E12" s="304">
        <v>65.488</v>
      </c>
      <c r="F12" s="304">
        <v>60.852499999999999</v>
      </c>
      <c r="G12" s="305">
        <v>64.2</v>
      </c>
    </row>
    <row r="13" spans="1:7" x14ac:dyDescent="0.3">
      <c r="A13" s="300" t="s">
        <v>114</v>
      </c>
      <c r="B13" s="301">
        <v>54.3307</v>
      </c>
      <c r="C13" s="301">
        <v>53.687800000000003</v>
      </c>
      <c r="D13" s="301">
        <v>55.762099999999997</v>
      </c>
      <c r="E13" s="301">
        <v>55.049500000000002</v>
      </c>
      <c r="F13" s="301">
        <v>53.660800000000002</v>
      </c>
      <c r="G13" s="306">
        <v>51.2</v>
      </c>
    </row>
    <row r="14" spans="1:7" x14ac:dyDescent="0.3">
      <c r="A14" s="303" t="s">
        <v>115</v>
      </c>
      <c r="B14" s="304">
        <v>64.335700000000003</v>
      </c>
      <c r="C14" s="304">
        <v>51.183799999999998</v>
      </c>
      <c r="D14" s="304">
        <v>52.596499999999999</v>
      </c>
      <c r="E14" s="304">
        <v>54.935099999999998</v>
      </c>
      <c r="F14" s="304">
        <v>50</v>
      </c>
      <c r="G14" s="305">
        <v>53.5</v>
      </c>
    </row>
    <row r="15" spans="1:7" x14ac:dyDescent="0.3">
      <c r="A15" s="300" t="s">
        <v>116</v>
      </c>
      <c r="B15" s="301">
        <v>36.824100000000001</v>
      </c>
      <c r="C15" s="301">
        <v>44.786700000000003</v>
      </c>
      <c r="D15" s="301">
        <v>49.002800000000001</v>
      </c>
      <c r="E15" s="301">
        <v>43.126600000000003</v>
      </c>
      <c r="F15" s="301">
        <v>43.988900000000001</v>
      </c>
      <c r="G15" s="306">
        <v>55.7</v>
      </c>
    </row>
    <row r="16" spans="1:7" x14ac:dyDescent="0.3">
      <c r="A16" s="303" t="s">
        <v>55</v>
      </c>
      <c r="B16" s="304">
        <v>63.383800000000001</v>
      </c>
      <c r="C16" s="304">
        <v>61.714500000000001</v>
      </c>
      <c r="D16" s="304">
        <v>61.494500000000002</v>
      </c>
      <c r="E16" s="304">
        <v>60.166600000000003</v>
      </c>
      <c r="F16" s="304">
        <v>63.410899999999998</v>
      </c>
      <c r="G16" s="305">
        <v>63.8</v>
      </c>
    </row>
    <row r="17" spans="1:7" x14ac:dyDescent="0.3">
      <c r="A17" s="300" t="s">
        <v>117</v>
      </c>
      <c r="B17" s="301">
        <v>58.792700000000004</v>
      </c>
      <c r="C17" s="301">
        <v>54</v>
      </c>
      <c r="D17" s="301">
        <v>52.123600000000003</v>
      </c>
      <c r="E17" s="301">
        <v>53.631300000000003</v>
      </c>
      <c r="F17" s="301">
        <v>51.315800000000003</v>
      </c>
      <c r="G17" s="306">
        <v>60.7</v>
      </c>
    </row>
    <row r="18" spans="1:7" x14ac:dyDescent="0.3">
      <c r="A18" s="303" t="s">
        <v>118</v>
      </c>
      <c r="B18" s="304">
        <v>59.870600000000003</v>
      </c>
      <c r="C18" s="304">
        <v>56.2044</v>
      </c>
      <c r="D18" s="304">
        <v>46.712800000000001</v>
      </c>
      <c r="E18" s="304">
        <v>57.046999999999997</v>
      </c>
      <c r="F18" s="304">
        <v>55.206600000000002</v>
      </c>
      <c r="G18" s="305">
        <v>53.8</v>
      </c>
    </row>
    <row r="19" spans="1:7" x14ac:dyDescent="0.3">
      <c r="A19" s="300" t="s">
        <v>119</v>
      </c>
      <c r="B19" s="301">
        <v>65.253200000000007</v>
      </c>
      <c r="C19" s="301">
        <v>61.0077</v>
      </c>
      <c r="D19" s="301">
        <v>63.467799999999997</v>
      </c>
      <c r="E19" s="301">
        <v>67.340100000000007</v>
      </c>
      <c r="F19" s="301">
        <v>67.510800000000003</v>
      </c>
      <c r="G19" s="306">
        <v>70.8</v>
      </c>
    </row>
    <row r="20" spans="1:7" x14ac:dyDescent="0.3">
      <c r="A20" s="303" t="s">
        <v>120</v>
      </c>
      <c r="B20" s="304">
        <v>39.194099999999999</v>
      </c>
      <c r="C20" s="304">
        <v>41.679900000000004</v>
      </c>
      <c r="D20" s="304">
        <v>35.2254</v>
      </c>
      <c r="E20" s="304">
        <v>39.165300000000002</v>
      </c>
      <c r="F20" s="304">
        <v>38.759099999999997</v>
      </c>
      <c r="G20" s="305">
        <v>42.6</v>
      </c>
    </row>
    <row r="21" spans="1:7" x14ac:dyDescent="0.3">
      <c r="A21" s="300" t="s">
        <v>121</v>
      </c>
      <c r="B21" s="301">
        <v>56.830599999999997</v>
      </c>
      <c r="C21" s="301">
        <v>56.183700000000002</v>
      </c>
      <c r="D21" s="301">
        <v>50.8431</v>
      </c>
      <c r="E21" s="301">
        <v>58.616599999999998</v>
      </c>
      <c r="F21" s="301">
        <v>54.196199999999997</v>
      </c>
      <c r="G21" s="306">
        <v>48.9</v>
      </c>
    </row>
    <row r="22" spans="1:7" x14ac:dyDescent="0.3">
      <c r="A22" s="303" t="s">
        <v>122</v>
      </c>
      <c r="B22" s="304">
        <v>52.628999999999998</v>
      </c>
      <c r="C22" s="304">
        <v>50.308500000000002</v>
      </c>
      <c r="D22" s="304">
        <v>50.635599999999997</v>
      </c>
      <c r="E22" s="304">
        <v>49.793199999999999</v>
      </c>
      <c r="F22" s="304">
        <v>50.662100000000002</v>
      </c>
      <c r="G22" s="305">
        <v>52.1</v>
      </c>
    </row>
    <row r="23" spans="1:7" x14ac:dyDescent="0.3">
      <c r="A23" s="300" t="s">
        <v>123</v>
      </c>
      <c r="B23" s="301">
        <v>62.997300000000003</v>
      </c>
      <c r="C23" s="301">
        <v>59.156799999999997</v>
      </c>
      <c r="D23" s="301">
        <v>58.604700000000001</v>
      </c>
      <c r="E23" s="301">
        <v>61.0503</v>
      </c>
      <c r="F23" s="301">
        <v>60.354500000000002</v>
      </c>
      <c r="G23" s="306">
        <v>59.7</v>
      </c>
    </row>
    <row r="24" spans="1:7" x14ac:dyDescent="0.3">
      <c r="A24" s="303" t="s">
        <v>124</v>
      </c>
      <c r="B24" s="304">
        <v>62.358600000000003</v>
      </c>
      <c r="C24" s="304">
        <v>57.307099999999998</v>
      </c>
      <c r="D24" s="304">
        <v>57.337899999999998</v>
      </c>
      <c r="E24" s="304">
        <v>56.8142</v>
      </c>
      <c r="F24" s="304">
        <v>58.145600000000002</v>
      </c>
      <c r="G24" s="305">
        <v>56.8</v>
      </c>
    </row>
    <row r="25" spans="1:7" x14ac:dyDescent="0.3">
      <c r="A25" s="300" t="s">
        <v>125</v>
      </c>
      <c r="B25" s="301">
        <v>59.580100000000002</v>
      </c>
      <c r="C25" s="301">
        <v>54.947899999999997</v>
      </c>
      <c r="D25" s="301">
        <v>57.671999999999997</v>
      </c>
      <c r="E25" s="301">
        <v>44.573599999999999</v>
      </c>
      <c r="F25" s="301">
        <v>44.943800000000003</v>
      </c>
      <c r="G25" s="306">
        <v>47.1</v>
      </c>
    </row>
    <row r="26" spans="1:7" x14ac:dyDescent="0.3">
      <c r="A26" s="303" t="s">
        <v>64</v>
      </c>
      <c r="B26" s="304">
        <v>57.510599999999997</v>
      </c>
      <c r="C26" s="304">
        <v>60.134900000000002</v>
      </c>
      <c r="D26" s="304">
        <v>64.675200000000004</v>
      </c>
      <c r="E26" s="304">
        <v>65.012600000000006</v>
      </c>
      <c r="F26" s="304">
        <v>59.883899999999997</v>
      </c>
      <c r="G26" s="305">
        <v>62.7</v>
      </c>
    </row>
    <row r="27" spans="1:7" x14ac:dyDescent="0.3">
      <c r="A27" s="300" t="s">
        <v>126</v>
      </c>
      <c r="B27" s="301">
        <v>54.632599999999996</v>
      </c>
      <c r="C27" s="301">
        <v>52.469099999999997</v>
      </c>
      <c r="D27" s="301">
        <v>54.367199999999997</v>
      </c>
      <c r="E27" s="301">
        <v>53.114800000000002</v>
      </c>
      <c r="F27" s="301">
        <v>51.6509</v>
      </c>
      <c r="G27" s="306">
        <v>51.1</v>
      </c>
    </row>
    <row r="28" spans="1:7" x14ac:dyDescent="0.3">
      <c r="A28" s="303" t="s">
        <v>127</v>
      </c>
      <c r="B28" s="304">
        <v>60.840800000000002</v>
      </c>
      <c r="C28" s="304">
        <v>61.758699999999997</v>
      </c>
      <c r="D28" s="304">
        <v>65.614699999999999</v>
      </c>
      <c r="E28" s="304">
        <v>56.151600000000002</v>
      </c>
      <c r="F28" s="304">
        <v>55.2087</v>
      </c>
      <c r="G28" s="305">
        <v>55.3</v>
      </c>
    </row>
    <row r="29" spans="1:7" x14ac:dyDescent="0.3">
      <c r="A29" s="300" t="s">
        <v>128</v>
      </c>
      <c r="B29" s="301">
        <v>50.119300000000003</v>
      </c>
      <c r="C29" s="301">
        <v>53.623199999999997</v>
      </c>
      <c r="D29" s="301">
        <v>63.053100000000001</v>
      </c>
      <c r="E29" s="301">
        <v>57.665900000000001</v>
      </c>
      <c r="F29" s="301">
        <v>62.168100000000003</v>
      </c>
      <c r="G29" s="306">
        <v>67</v>
      </c>
    </row>
    <row r="30" spans="1:7" x14ac:dyDescent="0.3">
      <c r="A30" s="303" t="s">
        <v>129</v>
      </c>
      <c r="B30" s="304">
        <v>60.091000000000001</v>
      </c>
      <c r="C30" s="304">
        <v>56.730800000000002</v>
      </c>
      <c r="D30" s="304">
        <v>59.863900000000001</v>
      </c>
      <c r="E30" s="304">
        <v>56.109299999999998</v>
      </c>
      <c r="F30" s="304">
        <v>54.864400000000003</v>
      </c>
      <c r="G30" s="305">
        <v>56.3</v>
      </c>
    </row>
    <row r="31" spans="1:7" x14ac:dyDescent="0.3">
      <c r="A31" s="300" t="s">
        <v>130</v>
      </c>
      <c r="B31" s="301">
        <v>65.155100000000004</v>
      </c>
      <c r="C31" s="301">
        <v>62.051299999999998</v>
      </c>
      <c r="D31" s="301">
        <v>63.744100000000003</v>
      </c>
      <c r="E31" s="301">
        <v>67.412899999999993</v>
      </c>
      <c r="F31" s="301">
        <v>64.779899999999998</v>
      </c>
      <c r="G31" s="306">
        <v>66.599999999999994</v>
      </c>
    </row>
    <row r="32" spans="1:7" x14ac:dyDescent="0.3">
      <c r="A32" s="303" t="s">
        <v>131</v>
      </c>
      <c r="B32" s="304">
        <v>56.410299999999999</v>
      </c>
      <c r="C32" s="304">
        <v>57.602899999999998</v>
      </c>
      <c r="D32" s="304">
        <v>54.693899999999999</v>
      </c>
      <c r="E32" s="304">
        <v>63.253</v>
      </c>
      <c r="F32" s="304">
        <v>56.214100000000002</v>
      </c>
      <c r="G32" s="305">
        <v>60.6</v>
      </c>
    </row>
    <row r="33" spans="1:7" x14ac:dyDescent="0.3">
      <c r="A33" s="300" t="s">
        <v>132</v>
      </c>
      <c r="B33" s="301">
        <v>68.842200000000005</v>
      </c>
      <c r="C33" s="301">
        <v>66.923599999999993</v>
      </c>
      <c r="D33" s="301">
        <v>65.667400000000001</v>
      </c>
      <c r="E33" s="301">
        <v>65.935199999999995</v>
      </c>
      <c r="F33" s="301">
        <v>64.362300000000005</v>
      </c>
      <c r="G33" s="306">
        <v>67.7</v>
      </c>
    </row>
    <row r="34" spans="1:7" x14ac:dyDescent="0.3">
      <c r="A34" s="303" t="s">
        <v>133</v>
      </c>
      <c r="B34" s="304">
        <v>58.892400000000002</v>
      </c>
      <c r="C34" s="304">
        <v>54.722499999999997</v>
      </c>
      <c r="D34" s="304">
        <v>51.441200000000002</v>
      </c>
      <c r="E34" s="304">
        <v>60.127899999999997</v>
      </c>
      <c r="F34" s="304">
        <v>54.828499999999998</v>
      </c>
      <c r="G34" s="305">
        <v>57.2</v>
      </c>
    </row>
    <row r="35" spans="1:7" x14ac:dyDescent="0.3">
      <c r="A35" s="300" t="s">
        <v>134</v>
      </c>
      <c r="B35" s="301">
        <v>45.911000000000001</v>
      </c>
      <c r="C35" s="301">
        <v>46.467399999999998</v>
      </c>
      <c r="D35" s="301">
        <v>44.250399999999999</v>
      </c>
      <c r="E35" s="301">
        <v>54.037300000000002</v>
      </c>
      <c r="F35" s="301">
        <v>50.749600000000001</v>
      </c>
      <c r="G35" s="306">
        <v>51.2</v>
      </c>
    </row>
    <row r="36" spans="1:7" x14ac:dyDescent="0.3">
      <c r="A36" s="303" t="s">
        <v>135</v>
      </c>
      <c r="B36" s="304">
        <v>69.461100000000002</v>
      </c>
      <c r="C36" s="304">
        <v>51.445099999999996</v>
      </c>
      <c r="D36" s="304">
        <v>50.632899999999999</v>
      </c>
      <c r="E36" s="304">
        <v>56.2044</v>
      </c>
      <c r="F36" s="304">
        <v>55.882399999999997</v>
      </c>
      <c r="G36" s="305">
        <v>49.7</v>
      </c>
    </row>
    <row r="37" spans="1:7" x14ac:dyDescent="0.3">
      <c r="A37" s="300" t="s">
        <v>68</v>
      </c>
      <c r="B37" s="301">
        <v>66.378699999999995</v>
      </c>
      <c r="C37" s="301">
        <v>66.355599999999995</v>
      </c>
      <c r="D37" s="301">
        <v>66.915899999999993</v>
      </c>
      <c r="E37" s="301">
        <v>66.590999999999994</v>
      </c>
      <c r="F37" s="301">
        <v>59.4223</v>
      </c>
      <c r="G37" s="306">
        <v>64.2</v>
      </c>
    </row>
    <row r="38" spans="1:7" x14ac:dyDescent="0.3">
      <c r="A38" s="303" t="s">
        <v>136</v>
      </c>
      <c r="B38" s="304">
        <v>61.9</v>
      </c>
      <c r="C38" s="304">
        <v>61.4</v>
      </c>
      <c r="D38" s="304">
        <v>60.2</v>
      </c>
      <c r="E38" s="304">
        <v>63.4</v>
      </c>
      <c r="F38" s="304">
        <v>57.2</v>
      </c>
      <c r="G38" s="305">
        <v>61.2</v>
      </c>
    </row>
    <row r="39" spans="1:7" x14ac:dyDescent="0.3">
      <c r="A39" s="300" t="s">
        <v>137</v>
      </c>
      <c r="B39" s="301">
        <v>62.2898</v>
      </c>
      <c r="C39" s="301">
        <v>59.090899999999998</v>
      </c>
      <c r="D39" s="301">
        <v>56.553800000000003</v>
      </c>
      <c r="E39" s="301">
        <v>58.920900000000003</v>
      </c>
      <c r="F39" s="301">
        <v>50.571899999999999</v>
      </c>
      <c r="G39" s="306">
        <v>58.4</v>
      </c>
    </row>
    <row r="40" spans="1:7" x14ac:dyDescent="0.3">
      <c r="A40" s="303" t="s">
        <v>138</v>
      </c>
      <c r="B40" s="304">
        <v>61.908999999999999</v>
      </c>
      <c r="C40" s="304">
        <v>55.761800000000001</v>
      </c>
      <c r="D40" s="304">
        <v>60.045000000000002</v>
      </c>
      <c r="E40" s="304">
        <v>59.704700000000003</v>
      </c>
      <c r="F40" s="304">
        <v>58.117600000000003</v>
      </c>
      <c r="G40" s="305">
        <v>60.9</v>
      </c>
    </row>
    <row r="41" spans="1:7" x14ac:dyDescent="0.3">
      <c r="A41" s="307" t="s">
        <v>139</v>
      </c>
      <c r="B41" s="296">
        <v>67.906999999999996</v>
      </c>
      <c r="C41" s="296">
        <v>62.860100000000003</v>
      </c>
      <c r="D41" s="296">
        <v>55.7622</v>
      </c>
      <c r="E41" s="296">
        <v>50.007300000000001</v>
      </c>
      <c r="F41" s="296">
        <v>46.468800000000002</v>
      </c>
      <c r="G41" s="308">
        <v>56.7</v>
      </c>
    </row>
    <row r="43" spans="1:7" x14ac:dyDescent="0.3">
      <c r="A43" s="45" t="s">
        <v>35</v>
      </c>
      <c r="B43" s="109" t="s">
        <v>73</v>
      </c>
    </row>
    <row r="44" spans="1:7" x14ac:dyDescent="0.3">
      <c r="A44" s="45" t="s">
        <v>140</v>
      </c>
      <c r="B44" s="45" t="s">
        <v>567</v>
      </c>
    </row>
    <row r="45" spans="1:7" x14ac:dyDescent="0.3">
      <c r="A45" s="45" t="s">
        <v>106</v>
      </c>
      <c r="B45" s="45" t="s">
        <v>256</v>
      </c>
    </row>
    <row r="46" spans="1:7" x14ac:dyDescent="0.3">
      <c r="A46" s="45" t="s">
        <v>4</v>
      </c>
      <c r="B46" s="45" t="s">
        <v>459</v>
      </c>
    </row>
    <row r="47" spans="1:7" x14ac:dyDescent="0.3">
      <c r="A47" s="45"/>
      <c r="B47" s="45" t="s">
        <v>461</v>
      </c>
    </row>
    <row r="48" spans="1:7" x14ac:dyDescent="0.3">
      <c r="A48" s="45"/>
      <c r="B48" t="s">
        <v>460</v>
      </c>
    </row>
    <row r="49" spans="1:2" x14ac:dyDescent="0.3">
      <c r="A49" s="45"/>
      <c r="B49" s="45" t="s">
        <v>478</v>
      </c>
    </row>
  </sheetData>
  <pageMargins left="0.7" right="0.7" top="0.75" bottom="0.75" header="0.3" footer="0.3"/>
  <pageSetup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H49"/>
  <sheetViews>
    <sheetView showGridLines="0" workbookViewId="0"/>
  </sheetViews>
  <sheetFormatPr defaultColWidth="9.109375" defaultRowHeight="14.4" x14ac:dyDescent="0.3"/>
  <cols>
    <col min="1" max="1" width="40.33203125" style="15" customWidth="1"/>
    <col min="2" max="2" width="9.88671875" style="13" customWidth="1"/>
    <col min="3" max="6" width="10.6640625" style="13" customWidth="1"/>
    <col min="7" max="7" width="9.109375" style="13"/>
    <col min="8" max="8" width="10.6640625" style="13" customWidth="1"/>
    <col min="9" max="16384" width="9.109375" style="13"/>
  </cols>
  <sheetData>
    <row r="1" spans="1:8" x14ac:dyDescent="0.3">
      <c r="A1" s="92" t="s">
        <v>407</v>
      </c>
    </row>
    <row r="2" spans="1:8" x14ac:dyDescent="0.3">
      <c r="A2" s="92" t="s">
        <v>472</v>
      </c>
    </row>
    <row r="3" spans="1:8" s="6" customFormat="1" x14ac:dyDescent="0.3">
      <c r="A3" s="45"/>
      <c r="B3" s="46"/>
      <c r="C3" s="127"/>
      <c r="D3" s="22"/>
      <c r="E3" s="22"/>
      <c r="F3" s="22"/>
      <c r="G3" s="22"/>
      <c r="H3" s="47"/>
    </row>
    <row r="4" spans="1:8" x14ac:dyDescent="0.3">
      <c r="A4" s="116" t="s">
        <v>107</v>
      </c>
      <c r="B4" s="310" t="s">
        <v>141</v>
      </c>
      <c r="C4" s="310" t="s">
        <v>142</v>
      </c>
      <c r="D4" s="310" t="s">
        <v>143</v>
      </c>
      <c r="E4" s="310" t="s">
        <v>144</v>
      </c>
      <c r="F4" s="311" t="s">
        <v>145</v>
      </c>
    </row>
    <row r="5" spans="1:8" x14ac:dyDescent="0.3">
      <c r="A5" s="211" t="s">
        <v>5</v>
      </c>
      <c r="B5" s="178">
        <v>71.7</v>
      </c>
      <c r="C5" s="178">
        <v>70.7</v>
      </c>
      <c r="D5" s="178">
        <v>69.900000000000006</v>
      </c>
      <c r="E5" s="178">
        <v>68.599999999999994</v>
      </c>
      <c r="F5" s="312">
        <v>69.2</v>
      </c>
    </row>
    <row r="6" spans="1:8" x14ac:dyDescent="0.3">
      <c r="A6" s="214" t="s">
        <v>108</v>
      </c>
      <c r="B6" s="181">
        <v>78.897300000000001</v>
      </c>
      <c r="C6" s="181">
        <v>75.481300000000005</v>
      </c>
      <c r="D6" s="181">
        <v>72.798400000000001</v>
      </c>
      <c r="E6" s="181">
        <v>73.412700000000001</v>
      </c>
      <c r="F6" s="313">
        <v>64.900000000000006</v>
      </c>
    </row>
    <row r="7" spans="1:8" x14ac:dyDescent="0.3">
      <c r="A7" s="211" t="s">
        <v>109</v>
      </c>
      <c r="B7" s="179">
        <v>81.168000000000006</v>
      </c>
      <c r="C7" s="179">
        <v>80.501400000000004</v>
      </c>
      <c r="D7" s="179">
        <v>77.478700000000003</v>
      </c>
      <c r="E7" s="179">
        <v>75.518100000000004</v>
      </c>
      <c r="F7" s="314">
        <v>71</v>
      </c>
    </row>
    <row r="8" spans="1:8" x14ac:dyDescent="0.3">
      <c r="A8" s="214" t="s">
        <v>52</v>
      </c>
      <c r="B8" s="181">
        <v>73.958299999999994</v>
      </c>
      <c r="C8" s="181">
        <v>71.692899999999995</v>
      </c>
      <c r="D8" s="181">
        <v>73.345100000000002</v>
      </c>
      <c r="E8" s="181">
        <v>73.122900000000001</v>
      </c>
      <c r="F8" s="313">
        <v>77.900000000000006</v>
      </c>
    </row>
    <row r="9" spans="1:8" x14ac:dyDescent="0.3">
      <c r="A9" s="211" t="s">
        <v>110</v>
      </c>
      <c r="B9" s="179">
        <v>75.875699999999995</v>
      </c>
      <c r="C9" s="179">
        <v>74.309600000000003</v>
      </c>
      <c r="D9" s="179">
        <v>76.441000000000003</v>
      </c>
      <c r="E9" s="179">
        <v>73.915199999999999</v>
      </c>
      <c r="F9" s="314">
        <v>76.2</v>
      </c>
    </row>
    <row r="10" spans="1:8" x14ac:dyDescent="0.3">
      <c r="A10" s="214" t="s">
        <v>111</v>
      </c>
      <c r="B10" s="181">
        <v>75.785200000000003</v>
      </c>
      <c r="C10" s="181">
        <v>75.127899999999997</v>
      </c>
      <c r="D10" s="181">
        <v>71.945300000000003</v>
      </c>
      <c r="E10" s="181">
        <v>70.055599999999998</v>
      </c>
      <c r="F10" s="313">
        <v>68.8</v>
      </c>
    </row>
    <row r="11" spans="1:8" x14ac:dyDescent="0.3">
      <c r="A11" s="211" t="s">
        <v>112</v>
      </c>
      <c r="B11" s="179">
        <v>63.432099999999998</v>
      </c>
      <c r="C11" s="179">
        <v>68.089600000000004</v>
      </c>
      <c r="D11" s="179">
        <v>62.681899999999999</v>
      </c>
      <c r="E11" s="179">
        <v>63.320099999999996</v>
      </c>
      <c r="F11" s="314">
        <v>58.6</v>
      </c>
    </row>
    <row r="12" spans="1:8" x14ac:dyDescent="0.3">
      <c r="A12" s="315" t="s">
        <v>113</v>
      </c>
      <c r="B12" s="181">
        <v>77.672399999999996</v>
      </c>
      <c r="C12" s="181">
        <v>76.224800000000002</v>
      </c>
      <c r="D12" s="181">
        <v>80.071700000000007</v>
      </c>
      <c r="E12" s="181">
        <v>71.344300000000004</v>
      </c>
      <c r="F12" s="313">
        <v>74.8</v>
      </c>
    </row>
    <row r="13" spans="1:8" x14ac:dyDescent="0.3">
      <c r="A13" s="316" t="s">
        <v>114</v>
      </c>
      <c r="B13" s="179">
        <v>73.215900000000005</v>
      </c>
      <c r="C13" s="179">
        <v>63.1006</v>
      </c>
      <c r="D13" s="179">
        <v>63.107700000000001</v>
      </c>
      <c r="E13" s="179">
        <v>61.909199999999998</v>
      </c>
      <c r="F13" s="314">
        <v>61.1</v>
      </c>
    </row>
    <row r="14" spans="1:8" x14ac:dyDescent="0.3">
      <c r="A14" s="315" t="s">
        <v>115</v>
      </c>
      <c r="B14" s="181">
        <v>63.145099999999999</v>
      </c>
      <c r="C14" s="181">
        <v>59.170900000000003</v>
      </c>
      <c r="D14" s="181">
        <v>60.623399999999997</v>
      </c>
      <c r="E14" s="181">
        <v>58.625</v>
      </c>
      <c r="F14" s="313">
        <v>61.9</v>
      </c>
    </row>
    <row r="15" spans="1:8" x14ac:dyDescent="0.3">
      <c r="A15" s="316" t="s">
        <v>116</v>
      </c>
      <c r="B15" s="179">
        <v>62.626800000000003</v>
      </c>
      <c r="C15" s="179">
        <v>62.712800000000001</v>
      </c>
      <c r="D15" s="179">
        <v>61.955300000000001</v>
      </c>
      <c r="E15" s="179">
        <v>58.408000000000001</v>
      </c>
      <c r="F15" s="314">
        <v>65.099999999999994</v>
      </c>
    </row>
    <row r="16" spans="1:8" x14ac:dyDescent="0.3">
      <c r="A16" s="315" t="s">
        <v>55</v>
      </c>
      <c r="B16" s="181">
        <v>74.674099999999996</v>
      </c>
      <c r="C16" s="181">
        <v>73.558000000000007</v>
      </c>
      <c r="D16" s="181">
        <v>69.660300000000007</v>
      </c>
      <c r="E16" s="181">
        <v>74.350300000000004</v>
      </c>
      <c r="F16" s="313">
        <v>74.900000000000006</v>
      </c>
    </row>
    <row r="17" spans="1:6" x14ac:dyDescent="0.3">
      <c r="A17" s="316" t="s">
        <v>117</v>
      </c>
      <c r="B17" s="179">
        <v>63.119599999999998</v>
      </c>
      <c r="C17" s="179">
        <v>65.050399999999996</v>
      </c>
      <c r="D17" s="179">
        <v>63.728099999999998</v>
      </c>
      <c r="E17" s="179">
        <v>63.157899999999998</v>
      </c>
      <c r="F17" s="314">
        <v>73.8</v>
      </c>
    </row>
    <row r="18" spans="1:6" x14ac:dyDescent="0.3">
      <c r="A18" s="315" t="s">
        <v>118</v>
      </c>
      <c r="B18" s="181">
        <v>71.057199999999995</v>
      </c>
      <c r="C18" s="181">
        <v>71.119100000000003</v>
      </c>
      <c r="D18" s="181">
        <v>71.631200000000007</v>
      </c>
      <c r="E18" s="181">
        <v>73.223100000000002</v>
      </c>
      <c r="F18" s="313">
        <v>65.7</v>
      </c>
    </row>
    <row r="19" spans="1:6" x14ac:dyDescent="0.3">
      <c r="A19" s="316" t="s">
        <v>119</v>
      </c>
      <c r="B19" s="179">
        <v>74.139799999999994</v>
      </c>
      <c r="C19" s="179">
        <v>75.025899999999993</v>
      </c>
      <c r="D19" s="179">
        <v>75.137200000000007</v>
      </c>
      <c r="E19" s="179">
        <v>77.747799999999998</v>
      </c>
      <c r="F19" s="314">
        <v>80.5</v>
      </c>
    </row>
    <row r="20" spans="1:6" x14ac:dyDescent="0.3">
      <c r="A20" s="315" t="s">
        <v>120</v>
      </c>
      <c r="B20" s="181">
        <v>42.751199999999997</v>
      </c>
      <c r="C20" s="181">
        <v>55.058</v>
      </c>
      <c r="D20" s="181">
        <v>48.637500000000003</v>
      </c>
      <c r="E20" s="181">
        <v>48.589799999999997</v>
      </c>
      <c r="F20" s="313">
        <v>51.4</v>
      </c>
    </row>
    <row r="21" spans="1:6" x14ac:dyDescent="0.3">
      <c r="A21" s="316" t="s">
        <v>121</v>
      </c>
      <c r="B21" s="179">
        <v>63.910299999999999</v>
      </c>
      <c r="C21" s="179">
        <v>59.651299999999999</v>
      </c>
      <c r="D21" s="179">
        <v>59.5794</v>
      </c>
      <c r="E21" s="179">
        <v>60.5792</v>
      </c>
      <c r="F21" s="314">
        <v>59.7</v>
      </c>
    </row>
    <row r="22" spans="1:6" x14ac:dyDescent="0.3">
      <c r="A22" s="315" t="s">
        <v>122</v>
      </c>
      <c r="B22" s="181">
        <v>64.217600000000004</v>
      </c>
      <c r="C22" s="181">
        <v>67.400899999999993</v>
      </c>
      <c r="D22" s="181">
        <v>59.874200000000002</v>
      </c>
      <c r="E22" s="181">
        <v>59.911700000000003</v>
      </c>
      <c r="F22" s="313">
        <v>63.1</v>
      </c>
    </row>
    <row r="23" spans="1:6" x14ac:dyDescent="0.3">
      <c r="A23" s="316" t="s">
        <v>123</v>
      </c>
      <c r="B23" s="179">
        <v>75.126499999999993</v>
      </c>
      <c r="C23" s="179">
        <v>73.485500000000002</v>
      </c>
      <c r="D23" s="179">
        <v>71.014200000000002</v>
      </c>
      <c r="E23" s="179">
        <v>71.400800000000004</v>
      </c>
      <c r="F23" s="314">
        <v>69.5</v>
      </c>
    </row>
    <row r="24" spans="1:6" x14ac:dyDescent="0.3">
      <c r="A24" s="315" t="s">
        <v>124</v>
      </c>
      <c r="B24" s="181">
        <v>74.257400000000004</v>
      </c>
      <c r="C24" s="181">
        <v>71.768699999999995</v>
      </c>
      <c r="D24" s="181">
        <v>71.351799999999997</v>
      </c>
      <c r="E24" s="181">
        <v>65.944500000000005</v>
      </c>
      <c r="F24" s="313">
        <v>66.099999999999994</v>
      </c>
    </row>
    <row r="25" spans="1:6" x14ac:dyDescent="0.3">
      <c r="A25" s="316" t="s">
        <v>125</v>
      </c>
      <c r="B25" s="179">
        <v>71.821799999999996</v>
      </c>
      <c r="C25" s="179">
        <v>72.391000000000005</v>
      </c>
      <c r="D25" s="179">
        <v>71.289900000000003</v>
      </c>
      <c r="E25" s="179">
        <v>53.319699999999997</v>
      </c>
      <c r="F25" s="314">
        <v>56.5</v>
      </c>
    </row>
    <row r="26" spans="1:6" x14ac:dyDescent="0.3">
      <c r="A26" s="315" t="s">
        <v>64</v>
      </c>
      <c r="B26" s="181">
        <v>72.733699999999999</v>
      </c>
      <c r="C26" s="181">
        <v>70.096100000000007</v>
      </c>
      <c r="D26" s="181">
        <v>73.793599999999998</v>
      </c>
      <c r="E26" s="181">
        <v>74.262699999999995</v>
      </c>
      <c r="F26" s="313">
        <v>73.2</v>
      </c>
    </row>
    <row r="27" spans="1:6" x14ac:dyDescent="0.3">
      <c r="A27" s="316" t="s">
        <v>126</v>
      </c>
      <c r="B27" s="179">
        <v>69.853499999999997</v>
      </c>
      <c r="C27" s="179">
        <v>67.312600000000003</v>
      </c>
      <c r="D27" s="179">
        <v>62.772599999999997</v>
      </c>
      <c r="E27" s="179">
        <v>65.408799999999999</v>
      </c>
      <c r="F27" s="314">
        <v>62.6</v>
      </c>
    </row>
    <row r="28" spans="1:6" x14ac:dyDescent="0.3">
      <c r="A28" s="315" t="s">
        <v>127</v>
      </c>
      <c r="B28" s="181">
        <v>66.882400000000004</v>
      </c>
      <c r="C28" s="181">
        <v>68.328699999999998</v>
      </c>
      <c r="D28" s="181">
        <v>72.624799999999993</v>
      </c>
      <c r="E28" s="181">
        <v>72.232799999999997</v>
      </c>
      <c r="F28" s="313">
        <v>63.2</v>
      </c>
    </row>
    <row r="29" spans="1:6" x14ac:dyDescent="0.3">
      <c r="A29" s="316" t="s">
        <v>128</v>
      </c>
      <c r="B29" s="179">
        <v>75.053100000000001</v>
      </c>
      <c r="C29" s="179">
        <v>74.709000000000003</v>
      </c>
      <c r="D29" s="179">
        <v>77.576400000000007</v>
      </c>
      <c r="E29" s="179">
        <v>76.438100000000006</v>
      </c>
      <c r="F29" s="314">
        <v>82.3</v>
      </c>
    </row>
    <row r="30" spans="1:6" x14ac:dyDescent="0.3">
      <c r="A30" s="315" t="s">
        <v>129</v>
      </c>
      <c r="B30" s="181">
        <v>58.206699999999998</v>
      </c>
      <c r="C30" s="181">
        <v>69.078900000000004</v>
      </c>
      <c r="D30" s="181">
        <v>69.694599999999994</v>
      </c>
      <c r="E30" s="181">
        <v>65.577699999999993</v>
      </c>
      <c r="F30" s="313">
        <v>63.4</v>
      </c>
    </row>
    <row r="31" spans="1:6" x14ac:dyDescent="0.3">
      <c r="A31" s="316" t="s">
        <v>130</v>
      </c>
      <c r="B31" s="179">
        <v>71.428600000000003</v>
      </c>
      <c r="C31" s="179">
        <v>73.067300000000003</v>
      </c>
      <c r="D31" s="179">
        <v>75.353800000000007</v>
      </c>
      <c r="E31" s="179">
        <v>76.352199999999996</v>
      </c>
      <c r="F31" s="314">
        <v>77.3</v>
      </c>
    </row>
    <row r="32" spans="1:6" x14ac:dyDescent="0.3">
      <c r="A32" s="315" t="s">
        <v>131</v>
      </c>
      <c r="B32" s="181">
        <v>71.726399999999998</v>
      </c>
      <c r="C32" s="181">
        <v>69.697000000000003</v>
      </c>
      <c r="D32" s="181">
        <v>65.846699999999998</v>
      </c>
      <c r="E32" s="181">
        <v>66.634799999999998</v>
      </c>
      <c r="F32" s="313">
        <v>67.2</v>
      </c>
    </row>
    <row r="33" spans="1:6" x14ac:dyDescent="0.3">
      <c r="A33" s="316" t="s">
        <v>132</v>
      </c>
      <c r="B33" s="179">
        <v>75.224100000000007</v>
      </c>
      <c r="C33" s="179">
        <v>76.075299999999999</v>
      </c>
      <c r="D33" s="179">
        <v>72.343299999999999</v>
      </c>
      <c r="E33" s="179">
        <v>72.160700000000006</v>
      </c>
      <c r="F33" s="314">
        <v>73.599999999999994</v>
      </c>
    </row>
    <row r="34" spans="1:6" x14ac:dyDescent="0.3">
      <c r="A34" s="315" t="s">
        <v>133</v>
      </c>
      <c r="B34" s="181">
        <v>68.558300000000003</v>
      </c>
      <c r="C34" s="181">
        <v>67.880099999999999</v>
      </c>
      <c r="D34" s="181">
        <v>66.331900000000005</v>
      </c>
      <c r="E34" s="181">
        <v>66.543499999999995</v>
      </c>
      <c r="F34" s="313">
        <v>67.599999999999994</v>
      </c>
    </row>
    <row r="35" spans="1:6" x14ac:dyDescent="0.3">
      <c r="A35" s="316" t="s">
        <v>134</v>
      </c>
      <c r="B35" s="179">
        <v>59.777299999999997</v>
      </c>
      <c r="C35" s="179">
        <v>61.353999999999999</v>
      </c>
      <c r="D35" s="179">
        <v>59.423299999999998</v>
      </c>
      <c r="E35" s="179">
        <v>58.320799999999998</v>
      </c>
      <c r="F35" s="314">
        <v>57.8</v>
      </c>
    </row>
    <row r="36" spans="1:6" x14ac:dyDescent="0.3">
      <c r="A36" s="315" t="s">
        <v>135</v>
      </c>
      <c r="B36" s="181">
        <v>58.651000000000003</v>
      </c>
      <c r="C36" s="181">
        <v>57.142899999999997</v>
      </c>
      <c r="D36" s="181">
        <v>60.069400000000002</v>
      </c>
      <c r="E36" s="181">
        <v>66.013099999999994</v>
      </c>
      <c r="F36" s="313">
        <v>62.1</v>
      </c>
    </row>
    <row r="37" spans="1:6" x14ac:dyDescent="0.3">
      <c r="A37" s="316" t="s">
        <v>68</v>
      </c>
      <c r="B37" s="179">
        <v>75.047499999999999</v>
      </c>
      <c r="C37" s="179">
        <v>72.650599999999997</v>
      </c>
      <c r="D37" s="179">
        <v>71.763099999999994</v>
      </c>
      <c r="E37" s="179">
        <v>69.419200000000004</v>
      </c>
      <c r="F37" s="314">
        <v>71.900000000000006</v>
      </c>
    </row>
    <row r="38" spans="1:6" x14ac:dyDescent="0.3">
      <c r="A38" s="315" t="s">
        <v>136</v>
      </c>
      <c r="B38" s="181">
        <v>76.599999999999994</v>
      </c>
      <c r="C38" s="181">
        <v>75.7</v>
      </c>
      <c r="D38" s="181">
        <v>74.400000000000006</v>
      </c>
      <c r="E38" s="181">
        <v>71.099999999999994</v>
      </c>
      <c r="F38" s="313">
        <v>70.8</v>
      </c>
    </row>
    <row r="39" spans="1:6" x14ac:dyDescent="0.3">
      <c r="A39" s="316" t="s">
        <v>137</v>
      </c>
      <c r="B39" s="179">
        <v>71.482900000000001</v>
      </c>
      <c r="C39" s="179">
        <v>70.920199999999994</v>
      </c>
      <c r="D39" s="179">
        <v>69.715500000000006</v>
      </c>
      <c r="E39" s="179">
        <v>65.003</v>
      </c>
      <c r="F39" s="314">
        <v>70.099999999999994</v>
      </c>
    </row>
    <row r="40" spans="1:6" x14ac:dyDescent="0.3">
      <c r="A40" s="315" t="s">
        <v>138</v>
      </c>
      <c r="B40" s="181">
        <v>74.011300000000006</v>
      </c>
      <c r="C40" s="181">
        <v>72.701300000000003</v>
      </c>
      <c r="D40" s="181">
        <v>73.2273</v>
      </c>
      <c r="E40" s="181">
        <v>71.706599999999995</v>
      </c>
      <c r="F40" s="313">
        <v>71.900000000000006</v>
      </c>
    </row>
    <row r="41" spans="1:6" x14ac:dyDescent="0.3">
      <c r="A41" s="317" t="s">
        <v>139</v>
      </c>
      <c r="B41" s="309">
        <v>74.757099999999994</v>
      </c>
      <c r="C41" s="309">
        <v>70.650499999999994</v>
      </c>
      <c r="D41" s="309">
        <v>63.627800000000001</v>
      </c>
      <c r="E41" s="309">
        <v>62.014600000000002</v>
      </c>
      <c r="F41" s="175">
        <v>67.900000000000006</v>
      </c>
    </row>
    <row r="43" spans="1:6" x14ac:dyDescent="0.3">
      <c r="A43" s="45" t="s">
        <v>35</v>
      </c>
      <c r="B43" s="109" t="s">
        <v>73</v>
      </c>
    </row>
    <row r="44" spans="1:6" x14ac:dyDescent="0.3">
      <c r="A44" s="45" t="s">
        <v>140</v>
      </c>
      <c r="B44" s="13" t="s">
        <v>486</v>
      </c>
    </row>
    <row r="45" spans="1:6" x14ac:dyDescent="0.3">
      <c r="A45" s="45" t="s">
        <v>106</v>
      </c>
      <c r="B45" s="48" t="s">
        <v>256</v>
      </c>
    </row>
    <row r="46" spans="1:6" x14ac:dyDescent="0.3">
      <c r="A46" s="45" t="s">
        <v>4</v>
      </c>
      <c r="B46" s="14" t="s">
        <v>462</v>
      </c>
    </row>
    <row r="47" spans="1:6" x14ac:dyDescent="0.3">
      <c r="A47" s="45"/>
      <c r="B47" s="15" t="s">
        <v>460</v>
      </c>
    </row>
    <row r="48" spans="1:6" x14ac:dyDescent="0.3">
      <c r="B48" s="15" t="s">
        <v>559</v>
      </c>
    </row>
    <row r="49" spans="2:2" x14ac:dyDescent="0.3">
      <c r="B49" s="38"/>
    </row>
  </sheetData>
  <pageMargins left="0.22" right="0.18" top="0.75" bottom="0.75" header="0.3" footer="0.3"/>
  <pageSetup scale="6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N25"/>
  <sheetViews>
    <sheetView showGridLines="0" zoomScaleNormal="100" zoomScaleSheetLayoutView="98" workbookViewId="0"/>
  </sheetViews>
  <sheetFormatPr defaultColWidth="9.109375" defaultRowHeight="14.4" customHeight="1" x14ac:dyDescent="0.3"/>
  <cols>
    <col min="1" max="1" width="23.33203125" style="13" customWidth="1"/>
    <col min="2" max="2" width="10.88671875" style="13" customWidth="1"/>
    <col min="3" max="3" width="9" style="13" customWidth="1"/>
    <col min="4" max="4" width="15.33203125" style="13" customWidth="1"/>
    <col min="5" max="5" width="16.6640625" style="13" customWidth="1"/>
    <col min="6" max="6" width="11.5546875" style="13" customWidth="1"/>
    <col min="7" max="7" width="8.44140625" style="13" customWidth="1"/>
    <col min="8" max="8" width="15.5546875" style="13" customWidth="1"/>
    <col min="9" max="9" width="15.6640625" style="13" customWidth="1"/>
    <col min="10" max="10" width="11.21875" style="13" customWidth="1"/>
    <col min="11" max="11" width="10.5546875" style="13" customWidth="1"/>
    <col min="12" max="12" width="15" style="13" customWidth="1"/>
    <col min="13" max="13" width="15.33203125" style="13" customWidth="1"/>
    <col min="14" max="14" width="12.44140625" style="13" customWidth="1"/>
    <col min="15" max="16384" width="9.109375" style="13"/>
  </cols>
  <sheetData>
    <row r="1" spans="1:14" s="9" customFormat="1" ht="14.4" customHeight="1" x14ac:dyDescent="0.3">
      <c r="A1" s="83" t="s">
        <v>181</v>
      </c>
      <c r="B1" s="10"/>
      <c r="C1" s="10"/>
      <c r="D1" s="10"/>
      <c r="E1" s="10"/>
      <c r="F1" s="10"/>
      <c r="G1" s="17"/>
      <c r="H1" s="10"/>
      <c r="I1" s="10"/>
      <c r="J1" s="10"/>
      <c r="K1" s="10"/>
      <c r="L1" s="10"/>
      <c r="M1" s="10"/>
    </row>
    <row r="2" spans="1:14" s="10" customFormat="1" ht="14.4" customHeight="1" x14ac:dyDescent="0.3">
      <c r="A2" s="83" t="s">
        <v>578</v>
      </c>
      <c r="B2" s="32"/>
      <c r="C2" s="32"/>
      <c r="D2" s="32"/>
      <c r="E2" s="32"/>
      <c r="F2" s="32"/>
      <c r="G2" s="32"/>
      <c r="H2" s="32"/>
      <c r="I2" s="32"/>
      <c r="J2" s="32"/>
      <c r="K2" s="32"/>
      <c r="L2" s="32"/>
    </row>
    <row r="3" spans="1:14" s="10" customFormat="1" ht="14.4" customHeight="1" x14ac:dyDescent="0.3">
      <c r="B3" s="32"/>
      <c r="C3" s="32"/>
      <c r="D3" s="32"/>
      <c r="E3" s="32"/>
      <c r="F3" s="32"/>
      <c r="G3" s="32"/>
      <c r="H3" s="32"/>
      <c r="I3" s="32"/>
      <c r="J3" s="32"/>
      <c r="K3" s="32"/>
      <c r="L3" s="32"/>
    </row>
    <row r="4" spans="1:14" ht="43.2" customHeight="1" x14ac:dyDescent="0.3">
      <c r="A4" s="168" t="s">
        <v>246</v>
      </c>
      <c r="B4" s="139" t="s">
        <v>198</v>
      </c>
      <c r="C4" s="177" t="s">
        <v>382</v>
      </c>
      <c r="D4" s="168" t="s">
        <v>346</v>
      </c>
      <c r="E4" s="168" t="s">
        <v>347</v>
      </c>
      <c r="F4" s="168" t="s">
        <v>396</v>
      </c>
      <c r="G4" s="177" t="s">
        <v>381</v>
      </c>
      <c r="H4" s="168" t="s">
        <v>344</v>
      </c>
      <c r="I4" s="168" t="s">
        <v>345</v>
      </c>
      <c r="J4" s="168" t="s">
        <v>395</v>
      </c>
      <c r="K4" s="177" t="s">
        <v>383</v>
      </c>
      <c r="L4" s="168" t="s">
        <v>348</v>
      </c>
      <c r="M4" s="168" t="s">
        <v>349</v>
      </c>
      <c r="N4" s="147" t="s">
        <v>398</v>
      </c>
    </row>
    <row r="5" spans="1:14" ht="14.4" customHeight="1" x14ac:dyDescent="0.3">
      <c r="A5" s="178" t="s">
        <v>5</v>
      </c>
      <c r="B5" s="178" t="s">
        <v>5</v>
      </c>
      <c r="C5" s="119">
        <v>2.9396170040435887</v>
      </c>
      <c r="D5" s="144">
        <v>2.5</v>
      </c>
      <c r="E5" s="118">
        <v>3.4</v>
      </c>
      <c r="F5" s="141" t="s">
        <v>607</v>
      </c>
      <c r="G5" s="119">
        <v>3.6868738485335681</v>
      </c>
      <c r="H5" s="118">
        <v>3.2</v>
      </c>
      <c r="I5" s="144">
        <v>4.0999999999999996</v>
      </c>
      <c r="J5" s="141" t="s">
        <v>607</v>
      </c>
      <c r="K5" s="179">
        <v>14.636595841374756</v>
      </c>
      <c r="L5" s="144">
        <v>13.7</v>
      </c>
      <c r="M5" s="144">
        <v>15.5</v>
      </c>
      <c r="N5" s="120" t="s">
        <v>607</v>
      </c>
    </row>
    <row r="6" spans="1:14" ht="14.4" customHeight="1" x14ac:dyDescent="0.3">
      <c r="A6" s="180" t="s">
        <v>8</v>
      </c>
      <c r="B6" s="180" t="s">
        <v>6</v>
      </c>
      <c r="C6" s="122">
        <v>2.946460967160895</v>
      </c>
      <c r="D6" s="323">
        <v>2.4</v>
      </c>
      <c r="E6" s="121">
        <v>3.5</v>
      </c>
      <c r="F6" s="142" t="s">
        <v>409</v>
      </c>
      <c r="G6" s="122">
        <v>3.9947737745653384</v>
      </c>
      <c r="H6" s="121">
        <v>3.3</v>
      </c>
      <c r="I6" s="323">
        <v>4.7</v>
      </c>
      <c r="J6" s="142" t="s">
        <v>409</v>
      </c>
      <c r="K6" s="181">
        <v>14.497396793330161</v>
      </c>
      <c r="L6" s="323">
        <v>13.1</v>
      </c>
      <c r="M6" s="323">
        <v>15.9</v>
      </c>
      <c r="N6" s="124" t="s">
        <v>409</v>
      </c>
    </row>
    <row r="7" spans="1:14" ht="14.4" customHeight="1" x14ac:dyDescent="0.3">
      <c r="A7" s="178" t="s">
        <v>8</v>
      </c>
      <c r="B7" s="178" t="s">
        <v>7</v>
      </c>
      <c r="C7" s="119">
        <v>2.9433246141334295</v>
      </c>
      <c r="D7" s="144">
        <v>2.4</v>
      </c>
      <c r="E7" s="118">
        <v>3.5</v>
      </c>
      <c r="F7" s="141" t="s">
        <v>397</v>
      </c>
      <c r="G7" s="119">
        <v>3.4387378623055498</v>
      </c>
      <c r="H7" s="118">
        <v>2.9</v>
      </c>
      <c r="I7" s="144">
        <v>4</v>
      </c>
      <c r="J7" s="141" t="s">
        <v>397</v>
      </c>
      <c r="K7" s="179">
        <v>14.77828033724848</v>
      </c>
      <c r="L7" s="144">
        <v>13.6</v>
      </c>
      <c r="M7" s="144">
        <v>16</v>
      </c>
      <c r="N7" s="120" t="s">
        <v>397</v>
      </c>
    </row>
    <row r="8" spans="1:14" ht="14.4" customHeight="1" x14ac:dyDescent="0.3">
      <c r="A8" s="180" t="s">
        <v>9</v>
      </c>
      <c r="B8" s="180" t="s">
        <v>10</v>
      </c>
      <c r="C8" s="122">
        <v>3.6019403864115285</v>
      </c>
      <c r="D8" s="323">
        <v>2.6</v>
      </c>
      <c r="E8" s="121">
        <v>4.5999999999999996</v>
      </c>
      <c r="F8" s="142" t="s">
        <v>394</v>
      </c>
      <c r="G8" s="122">
        <v>4.5102231053925603</v>
      </c>
      <c r="H8" s="121">
        <v>3.4</v>
      </c>
      <c r="I8" s="323">
        <v>5.6</v>
      </c>
      <c r="J8" s="142" t="s">
        <v>394</v>
      </c>
      <c r="K8" s="181">
        <v>18.166301913239248</v>
      </c>
      <c r="L8" s="323">
        <v>15.7</v>
      </c>
      <c r="M8" s="323">
        <v>20.6</v>
      </c>
      <c r="N8" s="124" t="s">
        <v>394</v>
      </c>
    </row>
    <row r="9" spans="1:14" ht="14.4" customHeight="1" x14ac:dyDescent="0.3">
      <c r="A9" s="178" t="s">
        <v>9</v>
      </c>
      <c r="B9" s="178" t="s">
        <v>11</v>
      </c>
      <c r="C9" s="182" t="s">
        <v>410</v>
      </c>
      <c r="D9" s="144">
        <v>3.3</v>
      </c>
      <c r="E9" s="118">
        <v>6.1</v>
      </c>
      <c r="F9" s="141" t="s">
        <v>394</v>
      </c>
      <c r="G9" s="119">
        <v>5.6451106778251665</v>
      </c>
      <c r="H9" s="118">
        <v>4.3</v>
      </c>
      <c r="I9" s="144">
        <v>7</v>
      </c>
      <c r="J9" s="141" t="s">
        <v>394</v>
      </c>
      <c r="K9" s="179">
        <v>17.56098316646364</v>
      </c>
      <c r="L9" s="144">
        <v>15</v>
      </c>
      <c r="M9" s="144">
        <v>20.100000000000001</v>
      </c>
      <c r="N9" s="120" t="s">
        <v>394</v>
      </c>
    </row>
    <row r="10" spans="1:14" ht="14.4" customHeight="1" x14ac:dyDescent="0.3">
      <c r="A10" s="180" t="s">
        <v>9</v>
      </c>
      <c r="B10" s="180" t="s">
        <v>12</v>
      </c>
      <c r="C10" s="183" t="s">
        <v>427</v>
      </c>
      <c r="D10" s="323">
        <v>1.8</v>
      </c>
      <c r="E10" s="121">
        <v>3.8</v>
      </c>
      <c r="F10" s="142" t="s">
        <v>394</v>
      </c>
      <c r="G10" s="183" t="s">
        <v>411</v>
      </c>
      <c r="H10" s="121">
        <v>2.2999999999999998</v>
      </c>
      <c r="I10" s="323">
        <v>4.3</v>
      </c>
      <c r="J10" s="142" t="s">
        <v>397</v>
      </c>
      <c r="K10" s="181">
        <v>14.19675768743083</v>
      </c>
      <c r="L10" s="323">
        <v>12</v>
      </c>
      <c r="M10" s="323">
        <v>16.399999999999999</v>
      </c>
      <c r="N10" s="124" t="s">
        <v>397</v>
      </c>
    </row>
    <row r="11" spans="1:14" ht="14.4" customHeight="1" x14ac:dyDescent="0.3">
      <c r="A11" s="178" t="s">
        <v>9</v>
      </c>
      <c r="B11" s="178" t="s">
        <v>13</v>
      </c>
      <c r="C11" s="119">
        <v>2.5769100993834937</v>
      </c>
      <c r="D11" s="144">
        <v>1.9</v>
      </c>
      <c r="E11" s="118">
        <v>3.3</v>
      </c>
      <c r="F11" s="141" t="s">
        <v>394</v>
      </c>
      <c r="G11" s="182" t="s">
        <v>412</v>
      </c>
      <c r="H11" s="118">
        <v>2.1</v>
      </c>
      <c r="I11" s="144">
        <v>3.8</v>
      </c>
      <c r="J11" s="141" t="s">
        <v>397</v>
      </c>
      <c r="K11" s="179">
        <v>12.446055494105648</v>
      </c>
      <c r="L11" s="144">
        <v>10.8</v>
      </c>
      <c r="M11" s="144">
        <v>14.1</v>
      </c>
      <c r="N11" s="120" t="s">
        <v>397</v>
      </c>
    </row>
    <row r="12" spans="1:14" ht="14.4" customHeight="1" x14ac:dyDescent="0.3">
      <c r="A12" s="184" t="s">
        <v>9</v>
      </c>
      <c r="B12" s="184" t="s">
        <v>14</v>
      </c>
      <c r="C12" s="185" t="s">
        <v>428</v>
      </c>
      <c r="D12" s="324">
        <v>1</v>
      </c>
      <c r="E12" s="125">
        <v>1.9</v>
      </c>
      <c r="F12" s="186" t="s">
        <v>409</v>
      </c>
      <c r="G12" s="126">
        <v>2.4985422904146715</v>
      </c>
      <c r="H12" s="125">
        <v>1.8</v>
      </c>
      <c r="I12" s="324">
        <v>3.2</v>
      </c>
      <c r="J12" s="186" t="s">
        <v>409</v>
      </c>
      <c r="K12" s="187">
        <v>11.63377837704239</v>
      </c>
      <c r="L12" s="324">
        <v>10.199999999999999</v>
      </c>
      <c r="M12" s="324">
        <v>13.1</v>
      </c>
      <c r="N12" s="99" t="s">
        <v>409</v>
      </c>
    </row>
    <row r="14" spans="1:14" s="15" customFormat="1" ht="14.4" customHeight="1" x14ac:dyDescent="0.3">
      <c r="A14" s="11" t="s">
        <v>1</v>
      </c>
      <c r="B14" s="109" t="s">
        <v>73</v>
      </c>
      <c r="D14" s="14"/>
      <c r="E14" s="14"/>
      <c r="F14" s="14"/>
      <c r="G14" s="14"/>
      <c r="H14" s="14"/>
      <c r="I14" s="14"/>
      <c r="J14" s="14"/>
      <c r="K14" s="14"/>
      <c r="L14" s="14"/>
    </row>
    <row r="15" spans="1:14" s="15" customFormat="1" ht="14.4" customHeight="1" x14ac:dyDescent="0.3">
      <c r="A15" s="11" t="s">
        <v>2</v>
      </c>
      <c r="B15" s="14" t="s">
        <v>579</v>
      </c>
      <c r="D15" s="14"/>
      <c r="E15" s="14"/>
      <c r="F15" s="14"/>
      <c r="G15" s="14"/>
      <c r="H15" s="14"/>
      <c r="I15" s="14"/>
      <c r="J15" s="14"/>
      <c r="K15" s="14"/>
      <c r="L15" s="14"/>
    </row>
    <row r="16" spans="1:14" s="15" customFormat="1" ht="14.4" customHeight="1" x14ac:dyDescent="0.3">
      <c r="A16" s="11" t="s">
        <v>3</v>
      </c>
      <c r="B16" s="14" t="s">
        <v>234</v>
      </c>
      <c r="D16" s="14"/>
      <c r="E16" s="14"/>
      <c r="F16" s="14"/>
      <c r="G16" s="14"/>
      <c r="H16" s="14"/>
      <c r="I16" s="14"/>
      <c r="J16" s="14"/>
      <c r="K16" s="14"/>
      <c r="L16" s="14"/>
    </row>
    <row r="17" spans="1:12" s="15" customFormat="1" ht="14.4" customHeight="1" x14ac:dyDescent="0.3">
      <c r="A17" s="11" t="s">
        <v>4</v>
      </c>
      <c r="B17" s="14" t="s">
        <v>247</v>
      </c>
      <c r="D17" s="14"/>
      <c r="E17" s="14"/>
      <c r="F17" s="14"/>
      <c r="G17" s="14"/>
      <c r="H17" s="14"/>
      <c r="I17" s="14"/>
      <c r="J17" s="14"/>
      <c r="K17" s="14"/>
      <c r="L17" s="14"/>
    </row>
    <row r="18" spans="1:12" s="15" customFormat="1" ht="14.4" customHeight="1" x14ac:dyDescent="0.3">
      <c r="B18" s="15" t="s">
        <v>468</v>
      </c>
      <c r="D18" s="14"/>
      <c r="E18" s="14"/>
      <c r="F18" s="14"/>
      <c r="G18" s="33"/>
      <c r="H18" s="33"/>
      <c r="I18" s="33"/>
      <c r="J18" s="33"/>
      <c r="K18" s="14"/>
      <c r="L18" s="14"/>
    </row>
    <row r="19" spans="1:12" s="15" customFormat="1" ht="14.4" customHeight="1" x14ac:dyDescent="0.3">
      <c r="B19" s="15" t="s">
        <v>444</v>
      </c>
      <c r="D19" s="14"/>
      <c r="E19" s="14"/>
      <c r="F19" s="14"/>
      <c r="G19" s="33"/>
      <c r="H19" s="33"/>
      <c r="I19" s="33"/>
      <c r="J19" s="33"/>
      <c r="K19" s="14"/>
      <c r="L19" s="14"/>
    </row>
    <row r="20" spans="1:12" s="15" customFormat="1" ht="14.4" customHeight="1" x14ac:dyDescent="0.3">
      <c r="B20" s="15" t="s">
        <v>445</v>
      </c>
    </row>
    <row r="21" spans="1:12" ht="14.4" customHeight="1" x14ac:dyDescent="0.3">
      <c r="B21" s="15" t="s">
        <v>435</v>
      </c>
      <c r="D21" s="18"/>
      <c r="E21" s="18"/>
      <c r="F21" s="18"/>
      <c r="G21" s="18"/>
      <c r="H21" s="18"/>
      <c r="I21" s="18"/>
      <c r="J21" s="18"/>
      <c r="K21" s="19"/>
      <c r="L21" s="14"/>
    </row>
    <row r="22" spans="1:12" ht="14.4" customHeight="1" x14ac:dyDescent="0.3">
      <c r="C22" s="14"/>
    </row>
    <row r="25" spans="1:12" ht="14.4" customHeight="1" x14ac:dyDescent="0.3">
      <c r="A25" s="18"/>
    </row>
  </sheetData>
  <pageMargins left="0.23" right="0.28000000000000003" top="0.75" bottom="0.75" header="0.3" footer="0.3"/>
  <pageSetup scale="76"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4"/>
  <sheetViews>
    <sheetView showGridLines="0" zoomScaleNormal="100" zoomScaleSheetLayoutView="98" workbookViewId="0">
      <selection activeCell="K5" sqref="K5"/>
    </sheetView>
  </sheetViews>
  <sheetFormatPr defaultColWidth="9.109375" defaultRowHeight="14.4" customHeight="1" x14ac:dyDescent="0.3"/>
  <cols>
    <col min="1" max="1" width="23.33203125" style="13" customWidth="1"/>
    <col min="2" max="2" width="10.88671875" style="13" customWidth="1"/>
    <col min="3" max="3" width="9" style="13" customWidth="1"/>
    <col min="4" max="4" width="14.21875" style="13" customWidth="1"/>
    <col min="5" max="5" width="15.44140625" style="13" customWidth="1"/>
    <col min="6" max="6" width="12.21875" style="13" customWidth="1"/>
    <col min="7" max="7" width="8.44140625" style="13" customWidth="1"/>
    <col min="8" max="8" width="15.5546875" style="13" customWidth="1"/>
    <col min="9" max="9" width="15.6640625" style="13" customWidth="1"/>
    <col min="10" max="10" width="11.44140625" style="13" customWidth="1"/>
    <col min="11" max="11" width="10.6640625" style="13" customWidth="1"/>
    <col min="12" max="12" width="14.6640625" style="13" customWidth="1"/>
    <col min="13" max="13" width="15.6640625" style="13" customWidth="1"/>
    <col min="14" max="14" width="11.33203125" style="13" customWidth="1"/>
    <col min="15" max="16384" width="9.109375" style="13"/>
  </cols>
  <sheetData>
    <row r="1" spans="1:14" s="9" customFormat="1" ht="14.4" customHeight="1" x14ac:dyDescent="0.3">
      <c r="A1" s="83" t="s">
        <v>263</v>
      </c>
      <c r="B1" s="10"/>
      <c r="C1" s="10"/>
      <c r="D1" s="10"/>
      <c r="E1" s="10"/>
      <c r="F1" s="10"/>
      <c r="G1" s="17"/>
      <c r="H1" s="10"/>
      <c r="I1" s="10"/>
      <c r="J1" s="10"/>
      <c r="K1" s="10"/>
      <c r="L1" s="10"/>
      <c r="M1" s="10"/>
    </row>
    <row r="2" spans="1:14" s="10" customFormat="1" ht="14.4" customHeight="1" x14ac:dyDescent="0.3">
      <c r="A2" s="83" t="s">
        <v>580</v>
      </c>
      <c r="B2" s="32"/>
      <c r="C2" s="32"/>
      <c r="D2" s="32"/>
      <c r="E2" s="32"/>
      <c r="F2" s="32"/>
      <c r="G2" s="32"/>
      <c r="H2" s="32"/>
      <c r="I2" s="32"/>
      <c r="J2" s="32"/>
      <c r="K2" s="32"/>
      <c r="L2" s="32"/>
    </row>
    <row r="3" spans="1:14" s="10" customFormat="1" ht="14.4" customHeight="1" x14ac:dyDescent="0.3">
      <c r="B3" s="32"/>
      <c r="C3" s="32"/>
      <c r="D3" s="32"/>
      <c r="E3" s="32"/>
      <c r="F3" s="32"/>
      <c r="G3" s="32"/>
      <c r="H3" s="32"/>
      <c r="I3" s="32"/>
      <c r="J3" s="32"/>
      <c r="K3" s="32"/>
      <c r="L3" s="32"/>
    </row>
    <row r="4" spans="1:14" ht="43.2" x14ac:dyDescent="0.3">
      <c r="A4" s="168" t="s">
        <v>246</v>
      </c>
      <c r="B4" s="139" t="s">
        <v>198</v>
      </c>
      <c r="C4" s="177" t="s">
        <v>382</v>
      </c>
      <c r="D4" s="168" t="s">
        <v>346</v>
      </c>
      <c r="E4" s="168" t="s">
        <v>347</v>
      </c>
      <c r="F4" s="168" t="s">
        <v>396</v>
      </c>
      <c r="G4" s="177" t="s">
        <v>381</v>
      </c>
      <c r="H4" s="168" t="s">
        <v>344</v>
      </c>
      <c r="I4" s="168" t="s">
        <v>345</v>
      </c>
      <c r="J4" s="168" t="s">
        <v>395</v>
      </c>
      <c r="K4" s="177" t="s">
        <v>383</v>
      </c>
      <c r="L4" s="168" t="s">
        <v>348</v>
      </c>
      <c r="M4" s="168" t="s">
        <v>349</v>
      </c>
      <c r="N4" s="147" t="s">
        <v>398</v>
      </c>
    </row>
    <row r="5" spans="1:14" ht="14.4" customHeight="1" x14ac:dyDescent="0.3">
      <c r="A5" s="178" t="s">
        <v>5</v>
      </c>
      <c r="B5" s="178" t="s">
        <v>5</v>
      </c>
      <c r="C5" s="119">
        <v>9.0416518460944566</v>
      </c>
      <c r="D5" s="119">
        <v>7.4</v>
      </c>
      <c r="E5" s="119">
        <v>10.7</v>
      </c>
      <c r="F5" s="190" t="s">
        <v>607</v>
      </c>
      <c r="G5" s="119">
        <v>5.9618933751949692</v>
      </c>
      <c r="H5" s="182">
        <v>4.5</v>
      </c>
      <c r="I5" s="182">
        <v>7.5</v>
      </c>
      <c r="J5" s="141" t="s">
        <v>607</v>
      </c>
      <c r="K5" s="119">
        <v>29.676698373800676</v>
      </c>
      <c r="L5" s="119">
        <v>26.9</v>
      </c>
      <c r="M5" s="119">
        <v>32.4</v>
      </c>
      <c r="N5" s="191" t="s">
        <v>607</v>
      </c>
    </row>
    <row r="6" spans="1:14" ht="14.4" customHeight="1" x14ac:dyDescent="0.3">
      <c r="A6" s="180" t="s">
        <v>8</v>
      </c>
      <c r="B6" s="180" t="s">
        <v>6</v>
      </c>
      <c r="C6" s="122">
        <v>10.039618732803158</v>
      </c>
      <c r="D6" s="122">
        <v>7.4</v>
      </c>
      <c r="E6" s="122">
        <v>12.7</v>
      </c>
      <c r="F6" s="192" t="s">
        <v>409</v>
      </c>
      <c r="G6" s="122" t="s">
        <v>413</v>
      </c>
      <c r="H6" s="183">
        <v>3.6</v>
      </c>
      <c r="I6" s="183">
        <v>8.6</v>
      </c>
      <c r="J6" s="142" t="s">
        <v>409</v>
      </c>
      <c r="K6" s="122">
        <v>24.217849332291554</v>
      </c>
      <c r="L6" s="122">
        <v>20.8</v>
      </c>
      <c r="M6" s="122">
        <v>27.7</v>
      </c>
      <c r="N6" s="193" t="s">
        <v>409</v>
      </c>
    </row>
    <row r="7" spans="1:14" ht="14.4" customHeight="1" x14ac:dyDescent="0.3">
      <c r="A7" s="178" t="s">
        <v>8</v>
      </c>
      <c r="B7" s="178" t="s">
        <v>7</v>
      </c>
      <c r="C7" s="119">
        <v>7.9656196114299878</v>
      </c>
      <c r="D7" s="119">
        <v>6</v>
      </c>
      <c r="E7" s="119">
        <v>10</v>
      </c>
      <c r="F7" s="190" t="s">
        <v>397</v>
      </c>
      <c r="G7" s="119">
        <v>5.8319626071940496</v>
      </c>
      <c r="H7" s="182">
        <v>4.2</v>
      </c>
      <c r="I7" s="182">
        <v>7.5</v>
      </c>
      <c r="J7" s="141" t="s">
        <v>397</v>
      </c>
      <c r="K7" s="119">
        <v>35.57177511250049</v>
      </c>
      <c r="L7" s="119">
        <v>31.5</v>
      </c>
      <c r="M7" s="119">
        <v>39.6</v>
      </c>
      <c r="N7" s="191" t="s">
        <v>394</v>
      </c>
    </row>
    <row r="8" spans="1:14" ht="14.4" customHeight="1" x14ac:dyDescent="0.3">
      <c r="A8" s="180" t="s">
        <v>9</v>
      </c>
      <c r="B8" s="180" t="s">
        <v>10</v>
      </c>
      <c r="C8" s="122">
        <v>12.421419664224718</v>
      </c>
      <c r="D8" s="122">
        <v>8.9</v>
      </c>
      <c r="E8" s="122">
        <v>16</v>
      </c>
      <c r="F8" s="192" t="s">
        <v>394</v>
      </c>
      <c r="G8" s="122" t="s">
        <v>414</v>
      </c>
      <c r="H8" s="183">
        <v>5.8</v>
      </c>
      <c r="I8" s="183">
        <v>12.5</v>
      </c>
      <c r="J8" s="142" t="s">
        <v>397</v>
      </c>
      <c r="K8" s="122">
        <v>37.406788052807791</v>
      </c>
      <c r="L8" s="122">
        <v>31.5</v>
      </c>
      <c r="M8" s="122">
        <v>43.3</v>
      </c>
      <c r="N8" s="193" t="s">
        <v>394</v>
      </c>
    </row>
    <row r="9" spans="1:14" ht="14.4" customHeight="1" x14ac:dyDescent="0.3">
      <c r="A9" s="178" t="s">
        <v>9</v>
      </c>
      <c r="B9" s="178" t="s">
        <v>11</v>
      </c>
      <c r="C9" s="182" t="s">
        <v>416</v>
      </c>
      <c r="D9" s="119">
        <v>7.2</v>
      </c>
      <c r="E9" s="119">
        <v>14.1</v>
      </c>
      <c r="F9" s="190" t="s">
        <v>394</v>
      </c>
      <c r="G9" s="119" t="s">
        <v>415</v>
      </c>
      <c r="H9" s="182">
        <v>2.1</v>
      </c>
      <c r="I9" s="182">
        <v>5.9</v>
      </c>
      <c r="J9" s="141" t="s">
        <v>397</v>
      </c>
      <c r="K9" s="119">
        <v>29.738081548369955</v>
      </c>
      <c r="L9" s="119">
        <v>23.5</v>
      </c>
      <c r="M9" s="119">
        <v>36</v>
      </c>
      <c r="N9" s="191" t="s">
        <v>397</v>
      </c>
    </row>
    <row r="10" spans="1:14" ht="14.4" customHeight="1" x14ac:dyDescent="0.3">
      <c r="A10" s="180" t="s">
        <v>9</v>
      </c>
      <c r="B10" s="180" t="s">
        <v>12</v>
      </c>
      <c r="C10" s="183" t="s">
        <v>418</v>
      </c>
      <c r="D10" s="122">
        <v>2.9</v>
      </c>
      <c r="E10" s="122">
        <v>7.4</v>
      </c>
      <c r="F10" s="192" t="s">
        <v>397</v>
      </c>
      <c r="G10" s="183" t="s">
        <v>417</v>
      </c>
      <c r="H10" s="122">
        <v>2</v>
      </c>
      <c r="I10" s="183">
        <v>4.9000000000000004</v>
      </c>
      <c r="J10" s="142" t="s">
        <v>397</v>
      </c>
      <c r="K10" s="122">
        <v>27.772609135252118</v>
      </c>
      <c r="L10" s="122">
        <v>22.7</v>
      </c>
      <c r="M10" s="122">
        <v>32.799999999999997</v>
      </c>
      <c r="N10" s="193" t="s">
        <v>397</v>
      </c>
    </row>
    <row r="11" spans="1:14" ht="14.4" customHeight="1" x14ac:dyDescent="0.3">
      <c r="A11" s="178" t="s">
        <v>9</v>
      </c>
      <c r="B11" s="178" t="s">
        <v>13</v>
      </c>
      <c r="C11" s="119" t="s">
        <v>419</v>
      </c>
      <c r="D11" s="119">
        <v>3.2</v>
      </c>
      <c r="E11" s="119">
        <v>15.7</v>
      </c>
      <c r="F11" s="190" t="s">
        <v>397</v>
      </c>
      <c r="G11" s="182" t="s">
        <v>214</v>
      </c>
      <c r="H11" s="182" t="s">
        <v>214</v>
      </c>
      <c r="I11" s="182" t="s">
        <v>214</v>
      </c>
      <c r="J11" s="141" t="s">
        <v>397</v>
      </c>
      <c r="K11" s="119">
        <v>23.264930895228588</v>
      </c>
      <c r="L11" s="119">
        <v>18</v>
      </c>
      <c r="M11" s="119">
        <v>28.5</v>
      </c>
      <c r="N11" s="191" t="s">
        <v>397</v>
      </c>
    </row>
    <row r="12" spans="1:14" ht="14.4" customHeight="1" x14ac:dyDescent="0.3">
      <c r="A12" s="184" t="s">
        <v>9</v>
      </c>
      <c r="B12" s="184" t="s">
        <v>14</v>
      </c>
      <c r="C12" s="185" t="s">
        <v>417</v>
      </c>
      <c r="D12" s="126">
        <v>1.6</v>
      </c>
      <c r="E12" s="126">
        <v>5.4</v>
      </c>
      <c r="F12" s="194" t="s">
        <v>409</v>
      </c>
      <c r="G12" s="126" t="s">
        <v>420</v>
      </c>
      <c r="H12" s="185">
        <v>2.9</v>
      </c>
      <c r="I12" s="185">
        <v>8.1</v>
      </c>
      <c r="J12" s="186" t="s">
        <v>409</v>
      </c>
      <c r="K12" s="126">
        <v>23.954327965747353</v>
      </c>
      <c r="L12" s="126">
        <v>18.2</v>
      </c>
      <c r="M12" s="126">
        <v>29.7</v>
      </c>
      <c r="N12" s="189" t="s">
        <v>409</v>
      </c>
    </row>
    <row r="14" spans="1:14" s="15" customFormat="1" ht="14.4" customHeight="1" x14ac:dyDescent="0.3">
      <c r="A14" s="11" t="s">
        <v>1</v>
      </c>
      <c r="B14" s="109" t="s">
        <v>73</v>
      </c>
      <c r="D14" s="14"/>
      <c r="E14" s="14"/>
      <c r="F14" s="14"/>
      <c r="G14" s="14"/>
      <c r="H14" s="14"/>
      <c r="I14" s="14"/>
      <c r="J14" s="14"/>
      <c r="K14" s="14"/>
      <c r="L14" s="14"/>
    </row>
    <row r="15" spans="1:14" s="15" customFormat="1" ht="14.4" customHeight="1" x14ac:dyDescent="0.3">
      <c r="A15" s="11" t="s">
        <v>2</v>
      </c>
      <c r="B15" s="14" t="s">
        <v>579</v>
      </c>
      <c r="D15" s="14"/>
      <c r="E15" s="14"/>
      <c r="F15" s="14"/>
      <c r="G15" s="14"/>
      <c r="H15" s="14"/>
      <c r="I15" s="14"/>
      <c r="J15" s="14"/>
      <c r="K15" s="14"/>
      <c r="L15" s="14"/>
    </row>
    <row r="16" spans="1:14" s="15" customFormat="1" ht="14.4" customHeight="1" x14ac:dyDescent="0.3">
      <c r="A16" s="11" t="s">
        <v>3</v>
      </c>
      <c r="B16" s="14" t="s">
        <v>234</v>
      </c>
      <c r="D16" s="14"/>
      <c r="E16" s="14"/>
      <c r="F16" s="14"/>
      <c r="G16" s="14"/>
      <c r="H16" s="14"/>
      <c r="I16" s="14"/>
      <c r="J16" s="14"/>
      <c r="K16" s="14"/>
      <c r="L16" s="14"/>
    </row>
    <row r="17" spans="1:12" s="15" customFormat="1" ht="14.4" customHeight="1" x14ac:dyDescent="0.3">
      <c r="A17" s="11" t="s">
        <v>4</v>
      </c>
      <c r="B17" s="14" t="s">
        <v>247</v>
      </c>
      <c r="D17" s="14"/>
      <c r="E17" s="14"/>
      <c r="F17" s="14"/>
      <c r="G17" s="14"/>
      <c r="H17" s="14"/>
      <c r="I17" s="14"/>
      <c r="J17" s="14"/>
      <c r="K17" s="14"/>
      <c r="L17" s="14"/>
    </row>
    <row r="18" spans="1:12" s="15" customFormat="1" ht="14.4" customHeight="1" x14ac:dyDescent="0.3">
      <c r="B18" s="15" t="s">
        <v>469</v>
      </c>
    </row>
    <row r="19" spans="1:12" s="15" customFormat="1" ht="14.4" customHeight="1" x14ac:dyDescent="0.3">
      <c r="B19" s="15" t="s">
        <v>446</v>
      </c>
    </row>
    <row r="20" spans="1:12" s="15" customFormat="1" ht="14.4" customHeight="1" x14ac:dyDescent="0.3">
      <c r="B20" s="15" t="s">
        <v>447</v>
      </c>
      <c r="D20" s="34"/>
      <c r="E20" s="34"/>
      <c r="F20" s="34"/>
      <c r="G20" s="34"/>
      <c r="H20" s="34"/>
      <c r="I20" s="34"/>
      <c r="J20" s="34"/>
      <c r="K20" s="34"/>
      <c r="L20" s="34"/>
    </row>
    <row r="21" spans="1:12" ht="14.4" customHeight="1" x14ac:dyDescent="0.3">
      <c r="B21" s="13" t="s">
        <v>435</v>
      </c>
      <c r="C21" s="14"/>
    </row>
    <row r="22" spans="1:12" ht="14.4" customHeight="1" x14ac:dyDescent="0.3">
      <c r="B22" s="13" t="s">
        <v>440</v>
      </c>
    </row>
    <row r="24" spans="1:12" ht="14.4" customHeight="1" x14ac:dyDescent="0.3">
      <c r="B24" s="18"/>
    </row>
  </sheetData>
  <pageMargins left="0.23" right="0.28000000000000003" top="0.75" bottom="0.75" header="0.3" footer="0.3"/>
  <pageSetup scale="72"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D18"/>
  <sheetViews>
    <sheetView showGridLines="0" zoomScale="90" zoomScaleNormal="90" workbookViewId="0">
      <selection activeCell="B26" sqref="B26"/>
    </sheetView>
  </sheetViews>
  <sheetFormatPr defaultColWidth="8.88671875" defaultRowHeight="14.4" x14ac:dyDescent="0.3"/>
  <cols>
    <col min="1" max="1" width="16.6640625" style="13" customWidth="1"/>
    <col min="2" max="2" width="26" style="31" customWidth="1"/>
    <col min="3" max="3" width="145.6640625" style="13" customWidth="1"/>
    <col min="4" max="16384" width="8.88671875" style="13"/>
  </cols>
  <sheetData>
    <row r="1" spans="1:4" x14ac:dyDescent="0.3">
      <c r="A1" s="85" t="s">
        <v>182</v>
      </c>
      <c r="B1" s="20"/>
      <c r="C1" s="21"/>
      <c r="D1" s="22"/>
    </row>
    <row r="2" spans="1:4" x14ac:dyDescent="0.3">
      <c r="A2" s="86" t="s">
        <v>248</v>
      </c>
      <c r="B2" s="24"/>
      <c r="C2" s="23"/>
      <c r="D2" s="23"/>
    </row>
    <row r="3" spans="1:4" x14ac:dyDescent="0.3">
      <c r="A3" s="23"/>
      <c r="B3" s="24"/>
      <c r="C3" s="23"/>
      <c r="D3" s="23"/>
    </row>
    <row r="4" spans="1:4" ht="31.2" customHeight="1" x14ac:dyDescent="0.3">
      <c r="A4" s="168" t="s">
        <v>253</v>
      </c>
      <c r="B4" s="196" t="s">
        <v>27</v>
      </c>
      <c r="C4" s="147" t="s">
        <v>605</v>
      </c>
    </row>
    <row r="5" spans="1:4" ht="250.8" customHeight="1" x14ac:dyDescent="0.3">
      <c r="A5" s="197" t="s">
        <v>28</v>
      </c>
      <c r="B5" s="198" t="s">
        <v>29</v>
      </c>
      <c r="C5" s="199" t="s">
        <v>475</v>
      </c>
    </row>
    <row r="6" spans="1:4" ht="214.8" customHeight="1" x14ac:dyDescent="0.3">
      <c r="A6" s="200" t="s">
        <v>228</v>
      </c>
      <c r="B6" s="201" t="s">
        <v>229</v>
      </c>
      <c r="C6" s="202" t="s">
        <v>251</v>
      </c>
    </row>
    <row r="7" spans="1:4" ht="375" customHeight="1" x14ac:dyDescent="0.3">
      <c r="A7" s="198" t="s">
        <v>249</v>
      </c>
      <c r="B7" s="198" t="s">
        <v>375</v>
      </c>
      <c r="C7" s="155" t="s">
        <v>502</v>
      </c>
    </row>
    <row r="8" spans="1:4" ht="291.60000000000002" customHeight="1" x14ac:dyDescent="0.3">
      <c r="A8" s="201" t="s">
        <v>30</v>
      </c>
      <c r="B8" s="201" t="s">
        <v>31</v>
      </c>
      <c r="C8" s="160" t="s">
        <v>374</v>
      </c>
    </row>
    <row r="9" spans="1:4" ht="263.39999999999998" customHeight="1" x14ac:dyDescent="0.3">
      <c r="A9" s="198" t="s">
        <v>230</v>
      </c>
      <c r="B9" s="198" t="s">
        <v>250</v>
      </c>
      <c r="C9" s="155" t="s">
        <v>479</v>
      </c>
    </row>
    <row r="10" spans="1:4" ht="385.95" customHeight="1" x14ac:dyDescent="0.3">
      <c r="A10" s="201" t="s">
        <v>231</v>
      </c>
      <c r="B10" s="201" t="s">
        <v>232</v>
      </c>
      <c r="C10" s="160" t="s">
        <v>549</v>
      </c>
    </row>
    <row r="11" spans="1:4" ht="396" customHeight="1" x14ac:dyDescent="0.3">
      <c r="A11" s="198" t="s">
        <v>32</v>
      </c>
      <c r="B11" s="198" t="s">
        <v>33</v>
      </c>
      <c r="C11" s="199" t="s">
        <v>550</v>
      </c>
    </row>
    <row r="12" spans="1:4" ht="292.2" customHeight="1" x14ac:dyDescent="0.3">
      <c r="A12" s="150" t="s">
        <v>34</v>
      </c>
      <c r="B12" s="195" t="s">
        <v>376</v>
      </c>
      <c r="C12" s="98" t="s">
        <v>551</v>
      </c>
    </row>
    <row r="13" spans="1:4" x14ac:dyDescent="0.3">
      <c r="A13" s="7"/>
      <c r="B13" s="35"/>
      <c r="C13" s="36"/>
    </row>
    <row r="14" spans="1:4" x14ac:dyDescent="0.3">
      <c r="A14" s="25" t="s">
        <v>35</v>
      </c>
      <c r="B14" s="24" t="s">
        <v>73</v>
      </c>
    </row>
    <row r="15" spans="1:4" x14ac:dyDescent="0.3">
      <c r="A15" s="26" t="s">
        <v>36</v>
      </c>
      <c r="B15" s="27" t="s">
        <v>432</v>
      </c>
    </row>
    <row r="16" spans="1:4" x14ac:dyDescent="0.3">
      <c r="A16" s="26" t="s">
        <v>3</v>
      </c>
      <c r="B16" s="27" t="s">
        <v>234</v>
      </c>
    </row>
    <row r="17" spans="1:3" x14ac:dyDescent="0.3">
      <c r="A17" s="26" t="s">
        <v>37</v>
      </c>
      <c r="B17" s="28" t="s">
        <v>466</v>
      </c>
    </row>
    <row r="18" spans="1:3" x14ac:dyDescent="0.3">
      <c r="A18" s="26"/>
      <c r="B18" s="29"/>
      <c r="C18" s="30"/>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40"/>
  <sheetViews>
    <sheetView showGridLines="0" zoomScaleNormal="100" zoomScaleSheetLayoutView="98" workbookViewId="0">
      <selection activeCell="B27" sqref="B27"/>
    </sheetView>
  </sheetViews>
  <sheetFormatPr defaultColWidth="8.88671875" defaultRowHeight="14.4" x14ac:dyDescent="0.3"/>
  <cols>
    <col min="1" max="1" width="17.109375" style="13" customWidth="1"/>
    <col min="2" max="2" width="26.6640625" style="13" customWidth="1"/>
    <col min="3" max="3" width="9.109375" style="13" customWidth="1"/>
    <col min="4" max="5" width="17.33203125" style="13" customWidth="1"/>
    <col min="6" max="16384" width="8.88671875" style="13"/>
  </cols>
  <sheetData>
    <row r="1" spans="1:5" s="10" customFormat="1" x14ac:dyDescent="0.3">
      <c r="A1" s="83" t="s">
        <v>183</v>
      </c>
    </row>
    <row r="2" spans="1:5" s="10" customFormat="1" x14ac:dyDescent="0.3">
      <c r="A2" s="83" t="s">
        <v>555</v>
      </c>
      <c r="B2" s="32"/>
      <c r="C2" s="32"/>
      <c r="D2" s="32"/>
    </row>
    <row r="3" spans="1:5" s="10" customFormat="1" x14ac:dyDescent="0.3">
      <c r="B3" s="32"/>
      <c r="C3" s="32"/>
      <c r="D3" s="32"/>
    </row>
    <row r="4" spans="1:5" ht="29.4" customHeight="1" x14ac:dyDescent="0.3">
      <c r="A4" s="168" t="s">
        <v>246</v>
      </c>
      <c r="B4" s="168" t="s">
        <v>198</v>
      </c>
      <c r="C4" s="177" t="s">
        <v>245</v>
      </c>
      <c r="D4" s="168" t="s">
        <v>342</v>
      </c>
      <c r="E4" s="147" t="s">
        <v>343</v>
      </c>
    </row>
    <row r="5" spans="1:5" x14ac:dyDescent="0.3">
      <c r="A5" s="203" t="s">
        <v>5</v>
      </c>
      <c r="B5" s="204" t="s">
        <v>5</v>
      </c>
      <c r="C5" s="119">
        <v>48.075859777569605</v>
      </c>
      <c r="D5" s="119">
        <v>40.700000000000003</v>
      </c>
      <c r="E5" s="113">
        <v>55.5</v>
      </c>
    </row>
    <row r="6" spans="1:5" x14ac:dyDescent="0.3">
      <c r="A6" s="205" t="s">
        <v>8</v>
      </c>
      <c r="B6" s="205" t="s">
        <v>6</v>
      </c>
      <c r="C6" s="122">
        <v>50.475049306115295</v>
      </c>
      <c r="D6" s="122">
        <v>40</v>
      </c>
      <c r="E6" s="143">
        <v>60.9</v>
      </c>
    </row>
    <row r="7" spans="1:5" x14ac:dyDescent="0.3">
      <c r="A7" s="204" t="s">
        <v>8</v>
      </c>
      <c r="B7" s="204" t="s">
        <v>7</v>
      </c>
      <c r="C7" s="119">
        <v>45.397497039051416</v>
      </c>
      <c r="D7" s="119">
        <v>35.200000000000003</v>
      </c>
      <c r="E7" s="113">
        <v>56</v>
      </c>
    </row>
    <row r="8" spans="1:5" x14ac:dyDescent="0.3">
      <c r="A8" s="205" t="s">
        <v>207</v>
      </c>
      <c r="B8" s="205" t="s">
        <v>202</v>
      </c>
      <c r="C8" s="122" t="s">
        <v>421</v>
      </c>
      <c r="D8" s="122">
        <v>30.4</v>
      </c>
      <c r="E8" s="143">
        <v>67.400000000000006</v>
      </c>
    </row>
    <row r="9" spans="1:5" x14ac:dyDescent="0.3">
      <c r="A9" s="204" t="s">
        <v>207</v>
      </c>
      <c r="B9" s="204" t="s">
        <v>203</v>
      </c>
      <c r="C9" s="119" t="s">
        <v>422</v>
      </c>
      <c r="D9" s="119">
        <v>30.8</v>
      </c>
      <c r="E9" s="113">
        <v>68</v>
      </c>
    </row>
    <row r="10" spans="1:5" x14ac:dyDescent="0.3">
      <c r="A10" s="205" t="s">
        <v>207</v>
      </c>
      <c r="B10" s="205" t="s">
        <v>204</v>
      </c>
      <c r="C10" s="122" t="s">
        <v>423</v>
      </c>
      <c r="D10" s="122">
        <v>31.6</v>
      </c>
      <c r="E10" s="143">
        <v>61</v>
      </c>
    </row>
    <row r="11" spans="1:5" x14ac:dyDescent="0.3">
      <c r="A11" s="204" t="s">
        <v>207</v>
      </c>
      <c r="B11" s="204" t="s">
        <v>205</v>
      </c>
      <c r="C11" s="119">
        <v>46.76887203096981</v>
      </c>
      <c r="D11" s="119">
        <v>35.299999999999997</v>
      </c>
      <c r="E11" s="113">
        <v>58.6</v>
      </c>
    </row>
    <row r="12" spans="1:5" x14ac:dyDescent="0.3">
      <c r="A12" s="205" t="s">
        <v>207</v>
      </c>
      <c r="B12" s="205" t="s">
        <v>487</v>
      </c>
      <c r="C12" s="122">
        <v>42.685749180313806</v>
      </c>
      <c r="D12" s="122">
        <v>30.8</v>
      </c>
      <c r="E12" s="143">
        <v>55.4</v>
      </c>
    </row>
    <row r="13" spans="1:5" x14ac:dyDescent="0.3">
      <c r="A13" s="204" t="s">
        <v>208</v>
      </c>
      <c r="B13" s="204" t="s">
        <v>608</v>
      </c>
      <c r="C13" s="119">
        <v>55.162488219784365</v>
      </c>
      <c r="D13" s="119">
        <v>40.200000000000003</v>
      </c>
      <c r="E13" s="113">
        <v>69.3</v>
      </c>
    </row>
    <row r="14" spans="1:5" x14ac:dyDescent="0.3">
      <c r="A14" s="205" t="s">
        <v>208</v>
      </c>
      <c r="B14" s="205" t="s">
        <v>488</v>
      </c>
      <c r="C14" s="122">
        <v>62.744505115758976</v>
      </c>
      <c r="D14" s="122">
        <v>47.4</v>
      </c>
      <c r="E14" s="143">
        <v>75.900000000000006</v>
      </c>
    </row>
    <row r="15" spans="1:5" x14ac:dyDescent="0.3">
      <c r="A15" s="204" t="s">
        <v>208</v>
      </c>
      <c r="B15" s="204" t="s">
        <v>489</v>
      </c>
      <c r="C15" s="119" t="s">
        <v>424</v>
      </c>
      <c r="D15" s="119">
        <v>34.299999999999997</v>
      </c>
      <c r="E15" s="113">
        <v>72.5</v>
      </c>
    </row>
    <row r="16" spans="1:5" x14ac:dyDescent="0.3">
      <c r="A16" s="205" t="s">
        <v>208</v>
      </c>
      <c r="B16" s="205" t="s">
        <v>490</v>
      </c>
      <c r="C16" s="122">
        <v>52.325560079940836</v>
      </c>
      <c r="D16" s="122">
        <v>37.200000000000003</v>
      </c>
      <c r="E16" s="143">
        <v>67</v>
      </c>
    </row>
    <row r="17" spans="1:5" x14ac:dyDescent="0.3">
      <c r="A17" s="204" t="s">
        <v>209</v>
      </c>
      <c r="B17" s="206" t="s">
        <v>199</v>
      </c>
      <c r="C17" s="119">
        <v>60.006740647146358</v>
      </c>
      <c r="D17" s="119">
        <v>41.7</v>
      </c>
      <c r="E17" s="113">
        <v>75.900000000000006</v>
      </c>
    </row>
    <row r="18" spans="1:5" x14ac:dyDescent="0.3">
      <c r="A18" s="205" t="s">
        <v>209</v>
      </c>
      <c r="B18" s="207" t="s">
        <v>196</v>
      </c>
      <c r="C18" s="122">
        <v>42.865300759075289</v>
      </c>
      <c r="D18" s="122">
        <v>32.299999999999997</v>
      </c>
      <c r="E18" s="143">
        <v>54.1</v>
      </c>
    </row>
    <row r="19" spans="1:5" x14ac:dyDescent="0.3">
      <c r="A19" s="204" t="s">
        <v>209</v>
      </c>
      <c r="B19" s="206" t="s">
        <v>197</v>
      </c>
      <c r="C19" s="119">
        <v>48.068549472369448</v>
      </c>
      <c r="D19" s="119">
        <v>36.9</v>
      </c>
      <c r="E19" s="113">
        <v>59.5</v>
      </c>
    </row>
    <row r="20" spans="1:5" x14ac:dyDescent="0.3">
      <c r="A20" s="205" t="s">
        <v>210</v>
      </c>
      <c r="B20" s="205" t="s">
        <v>192</v>
      </c>
      <c r="C20" s="122" t="s">
        <v>425</v>
      </c>
      <c r="D20" s="122">
        <v>26.7</v>
      </c>
      <c r="E20" s="143">
        <v>54.3</v>
      </c>
    </row>
    <row r="21" spans="1:5" x14ac:dyDescent="0.3">
      <c r="A21" s="204" t="s">
        <v>210</v>
      </c>
      <c r="B21" s="204" t="s">
        <v>193</v>
      </c>
      <c r="C21" s="119">
        <v>48.763642913440592</v>
      </c>
      <c r="D21" s="119">
        <v>40.9</v>
      </c>
      <c r="E21" s="113">
        <v>56.7</v>
      </c>
    </row>
    <row r="22" spans="1:5" x14ac:dyDescent="0.3">
      <c r="A22" s="205" t="s">
        <v>211</v>
      </c>
      <c r="B22" s="205" t="s">
        <v>194</v>
      </c>
      <c r="C22" s="122">
        <v>48.739995870658959</v>
      </c>
      <c r="D22" s="122">
        <v>40.700000000000003</v>
      </c>
      <c r="E22" s="143">
        <v>56.8</v>
      </c>
    </row>
    <row r="23" spans="1:5" x14ac:dyDescent="0.3">
      <c r="A23" s="204" t="s">
        <v>211</v>
      </c>
      <c r="B23" s="204" t="s">
        <v>195</v>
      </c>
      <c r="C23" s="119" t="s">
        <v>426</v>
      </c>
      <c r="D23" s="119">
        <v>26.6</v>
      </c>
      <c r="E23" s="113">
        <v>59.7</v>
      </c>
    </row>
    <row r="24" spans="1:5" x14ac:dyDescent="0.3">
      <c r="A24" s="205" t="s">
        <v>212</v>
      </c>
      <c r="B24" s="207" t="s">
        <v>206</v>
      </c>
      <c r="C24" s="122">
        <v>44.895648237318305</v>
      </c>
      <c r="D24" s="122">
        <v>37.200000000000003</v>
      </c>
      <c r="E24" s="143">
        <v>52.8</v>
      </c>
    </row>
    <row r="25" spans="1:5" x14ac:dyDescent="0.3">
      <c r="A25" s="204" t="s">
        <v>212</v>
      </c>
      <c r="B25" s="206" t="s">
        <v>609</v>
      </c>
      <c r="C25" s="119" t="s">
        <v>214</v>
      </c>
      <c r="D25" s="119" t="s">
        <v>214</v>
      </c>
      <c r="E25" s="113" t="s">
        <v>214</v>
      </c>
    </row>
    <row r="26" spans="1:5" x14ac:dyDescent="0.3">
      <c r="A26" s="205" t="s">
        <v>212</v>
      </c>
      <c r="B26" s="207" t="s">
        <v>610</v>
      </c>
      <c r="C26" s="122">
        <v>76.963651683932014</v>
      </c>
      <c r="D26" s="122">
        <v>58.2</v>
      </c>
      <c r="E26" s="143">
        <v>88.9</v>
      </c>
    </row>
    <row r="27" spans="1:5" x14ac:dyDescent="0.3">
      <c r="A27" s="204" t="s">
        <v>213</v>
      </c>
      <c r="B27" s="204" t="s">
        <v>200</v>
      </c>
      <c r="C27" s="119" t="s">
        <v>214</v>
      </c>
      <c r="D27" s="119" t="s">
        <v>214</v>
      </c>
      <c r="E27" s="113" t="s">
        <v>214</v>
      </c>
    </row>
    <row r="28" spans="1:5" x14ac:dyDescent="0.3">
      <c r="A28" s="208" t="s">
        <v>213</v>
      </c>
      <c r="B28" s="208" t="s">
        <v>201</v>
      </c>
      <c r="C28" s="126">
        <v>45.247997743969037</v>
      </c>
      <c r="D28" s="126">
        <v>38</v>
      </c>
      <c r="E28" s="176">
        <v>52.7</v>
      </c>
    </row>
    <row r="30" spans="1:5" s="15" customFormat="1" x14ac:dyDescent="0.3">
      <c r="A30" s="14" t="s">
        <v>1</v>
      </c>
      <c r="B30" s="109" t="s">
        <v>73</v>
      </c>
      <c r="D30" s="14"/>
    </row>
    <row r="31" spans="1:5" s="15" customFormat="1" x14ac:dyDescent="0.3">
      <c r="A31" s="14" t="s">
        <v>2</v>
      </c>
      <c r="B31" s="14" t="s">
        <v>191</v>
      </c>
      <c r="D31" s="14"/>
    </row>
    <row r="32" spans="1:5" s="15" customFormat="1" x14ac:dyDescent="0.3">
      <c r="A32" s="14" t="s">
        <v>3</v>
      </c>
      <c r="B32" s="14" t="s">
        <v>234</v>
      </c>
      <c r="D32" s="14"/>
    </row>
    <row r="33" spans="1:4" s="15" customFormat="1" x14ac:dyDescent="0.3">
      <c r="A33" s="14" t="s">
        <v>4</v>
      </c>
      <c r="B33" s="15" t="s">
        <v>430</v>
      </c>
      <c r="D33" s="14"/>
    </row>
    <row r="34" spans="1:4" s="15" customFormat="1" x14ac:dyDescent="0.3">
      <c r="B34" s="15" t="s">
        <v>431</v>
      </c>
      <c r="D34" s="14"/>
    </row>
    <row r="35" spans="1:4" s="15" customFormat="1" x14ac:dyDescent="0.3">
      <c r="D35" s="14"/>
    </row>
    <row r="36" spans="1:4" s="15" customFormat="1" x14ac:dyDescent="0.3">
      <c r="C36" s="14"/>
      <c r="D36" s="14"/>
    </row>
    <row r="37" spans="1:4" s="15" customFormat="1" x14ac:dyDescent="0.3"/>
    <row r="38" spans="1:4" s="15" customFormat="1" x14ac:dyDescent="0.3"/>
    <row r="39" spans="1:4" s="15" customFormat="1" x14ac:dyDescent="0.3">
      <c r="B39" s="39"/>
      <c r="C39" s="38"/>
      <c r="D39" s="34"/>
    </row>
    <row r="40" spans="1:4" x14ac:dyDescent="0.3">
      <c r="A40" s="39"/>
      <c r="C40" s="39"/>
      <c r="D40" s="39"/>
    </row>
  </sheetData>
  <pageMargins left="0.23" right="0.28000000000000003" top="0.75" bottom="0.75" header="0.3" footer="0.3"/>
  <pageSetup scale="9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6"/>
  <sheetViews>
    <sheetView showGridLines="0" workbookViewId="0"/>
  </sheetViews>
  <sheetFormatPr defaultRowHeight="14.4" x14ac:dyDescent="0.3"/>
  <cols>
    <col min="1" max="1" width="37.6640625" customWidth="1"/>
    <col min="2" max="2" width="11.109375" customWidth="1"/>
    <col min="3" max="3" width="17.44140625" customWidth="1"/>
    <col min="4" max="4" width="17.6640625" customWidth="1"/>
    <col min="5" max="5" width="12.33203125" style="100" customWidth="1"/>
  </cols>
  <sheetData>
    <row r="1" spans="1:5" x14ac:dyDescent="0.3">
      <c r="A1" s="84" t="s">
        <v>287</v>
      </c>
    </row>
    <row r="2" spans="1:5" x14ac:dyDescent="0.3">
      <c r="A2" s="84" t="s">
        <v>556</v>
      </c>
    </row>
    <row r="4" spans="1:5" ht="28.2" customHeight="1" x14ac:dyDescent="0.3">
      <c r="A4" s="116" t="s">
        <v>225</v>
      </c>
      <c r="B4" s="116" t="s">
        <v>245</v>
      </c>
      <c r="C4" s="115" t="s">
        <v>342</v>
      </c>
      <c r="D4" s="115" t="s">
        <v>343</v>
      </c>
      <c r="E4" s="210" t="s">
        <v>399</v>
      </c>
    </row>
    <row r="5" spans="1:5" x14ac:dyDescent="0.3">
      <c r="A5" s="211" t="s">
        <v>5</v>
      </c>
      <c r="B5" s="212">
        <v>51.479565155000429</v>
      </c>
      <c r="C5" s="212">
        <v>50.3</v>
      </c>
      <c r="D5" s="212">
        <v>52.7</v>
      </c>
      <c r="E5" s="213" t="s">
        <v>409</v>
      </c>
    </row>
    <row r="6" spans="1:5" x14ac:dyDescent="0.3">
      <c r="A6" s="214" t="s">
        <v>108</v>
      </c>
      <c r="B6" s="215">
        <v>42.028122243962009</v>
      </c>
      <c r="C6" s="215">
        <v>36.6</v>
      </c>
      <c r="D6" s="215">
        <v>47.5</v>
      </c>
      <c r="E6" s="216" t="s">
        <v>394</v>
      </c>
    </row>
    <row r="7" spans="1:5" x14ac:dyDescent="0.3">
      <c r="A7" s="211" t="s">
        <v>185</v>
      </c>
      <c r="B7" s="212">
        <v>47.260501439579869</v>
      </c>
      <c r="C7" s="212">
        <v>41</v>
      </c>
      <c r="D7" s="212">
        <v>53.5</v>
      </c>
      <c r="E7" s="213" t="s">
        <v>397</v>
      </c>
    </row>
    <row r="8" spans="1:5" x14ac:dyDescent="0.3">
      <c r="A8" s="214" t="s">
        <v>52</v>
      </c>
      <c r="B8" s="215">
        <v>48.564497578962474</v>
      </c>
      <c r="C8" s="215">
        <v>41.6</v>
      </c>
      <c r="D8" s="215">
        <v>55.5</v>
      </c>
      <c r="E8" s="216" t="s">
        <v>397</v>
      </c>
    </row>
    <row r="9" spans="1:5" x14ac:dyDescent="0.3">
      <c r="A9" s="211" t="s">
        <v>110</v>
      </c>
      <c r="B9" s="212">
        <v>52.666398287518781</v>
      </c>
      <c r="C9" s="212">
        <v>47.4</v>
      </c>
      <c r="D9" s="212">
        <v>57.9</v>
      </c>
      <c r="E9" s="213" t="s">
        <v>397</v>
      </c>
    </row>
    <row r="10" spans="1:5" x14ac:dyDescent="0.3">
      <c r="A10" s="214" t="s">
        <v>111</v>
      </c>
      <c r="B10" s="215">
        <v>50.174763278235126</v>
      </c>
      <c r="C10" s="215">
        <v>42.2</v>
      </c>
      <c r="D10" s="215">
        <v>58.1</v>
      </c>
      <c r="E10" s="216" t="s">
        <v>397</v>
      </c>
    </row>
    <row r="11" spans="1:5" x14ac:dyDescent="0.3">
      <c r="A11" s="211" t="s">
        <v>112</v>
      </c>
      <c r="B11" s="212">
        <v>53.234930524061433</v>
      </c>
      <c r="C11" s="212">
        <v>45.9</v>
      </c>
      <c r="D11" s="212">
        <v>60.6</v>
      </c>
      <c r="E11" s="213" t="s">
        <v>397</v>
      </c>
    </row>
    <row r="12" spans="1:5" x14ac:dyDescent="0.3">
      <c r="A12" s="214" t="s">
        <v>186</v>
      </c>
      <c r="B12" s="215">
        <v>49.566935951273408</v>
      </c>
      <c r="C12" s="215">
        <v>43.7</v>
      </c>
      <c r="D12" s="215">
        <v>55.4</v>
      </c>
      <c r="E12" s="216" t="s">
        <v>397</v>
      </c>
    </row>
    <row r="13" spans="1:5" x14ac:dyDescent="0.3">
      <c r="A13" s="211" t="s">
        <v>114</v>
      </c>
      <c r="B13" s="212">
        <v>53.68576358962008</v>
      </c>
      <c r="C13" s="212">
        <v>45.2</v>
      </c>
      <c r="D13" s="212">
        <v>62.1</v>
      </c>
      <c r="E13" s="213" t="s">
        <v>397</v>
      </c>
    </row>
    <row r="14" spans="1:5" x14ac:dyDescent="0.3">
      <c r="A14" s="214" t="s">
        <v>115</v>
      </c>
      <c r="B14" s="215">
        <v>50.460356289519325</v>
      </c>
      <c r="C14" s="215">
        <v>43.6</v>
      </c>
      <c r="D14" s="215">
        <v>57.3</v>
      </c>
      <c r="E14" s="216" t="s">
        <v>397</v>
      </c>
    </row>
    <row r="15" spans="1:5" x14ac:dyDescent="0.3">
      <c r="A15" s="211" t="s">
        <v>116</v>
      </c>
      <c r="B15" s="212">
        <v>56.363304991394195</v>
      </c>
      <c r="C15" s="212">
        <v>51.2</v>
      </c>
      <c r="D15" s="212">
        <v>61.5</v>
      </c>
      <c r="E15" s="213" t="s">
        <v>397</v>
      </c>
    </row>
    <row r="16" spans="1:5" x14ac:dyDescent="0.3">
      <c r="A16" s="214" t="s">
        <v>55</v>
      </c>
      <c r="B16" s="215">
        <v>52.807497044839302</v>
      </c>
      <c r="C16" s="215">
        <v>46.9</v>
      </c>
      <c r="D16" s="215">
        <v>58.7</v>
      </c>
      <c r="E16" s="216" t="s">
        <v>397</v>
      </c>
    </row>
    <row r="17" spans="1:5" x14ac:dyDescent="0.3">
      <c r="A17" s="211" t="s">
        <v>117</v>
      </c>
      <c r="B17" s="212">
        <v>43.691005514162519</v>
      </c>
      <c r="C17" s="212">
        <v>37.799999999999997</v>
      </c>
      <c r="D17" s="212">
        <v>49.6</v>
      </c>
      <c r="E17" s="213" t="s">
        <v>394</v>
      </c>
    </row>
    <row r="18" spans="1:5" x14ac:dyDescent="0.3">
      <c r="A18" s="214" t="s">
        <v>118</v>
      </c>
      <c r="B18" s="215">
        <v>48.893447840172399</v>
      </c>
      <c r="C18" s="215">
        <v>42.5</v>
      </c>
      <c r="D18" s="215">
        <v>55.3</v>
      </c>
      <c r="E18" s="216" t="s">
        <v>397</v>
      </c>
    </row>
    <row r="19" spans="1:5" x14ac:dyDescent="0.3">
      <c r="A19" s="211" t="s">
        <v>119</v>
      </c>
      <c r="B19" s="212">
        <v>50.757307485897442</v>
      </c>
      <c r="C19" s="212">
        <v>45</v>
      </c>
      <c r="D19" s="212">
        <v>56.5</v>
      </c>
      <c r="E19" s="213" t="s">
        <v>397</v>
      </c>
    </row>
    <row r="20" spans="1:5" x14ac:dyDescent="0.3">
      <c r="A20" s="214" t="s">
        <v>120</v>
      </c>
      <c r="B20" s="215">
        <v>48.011374272136862</v>
      </c>
      <c r="C20" s="215">
        <v>41.8</v>
      </c>
      <c r="D20" s="215">
        <v>54.2</v>
      </c>
      <c r="E20" s="216" t="s">
        <v>397</v>
      </c>
    </row>
    <row r="21" spans="1:5" x14ac:dyDescent="0.3">
      <c r="A21" s="211" t="s">
        <v>121</v>
      </c>
      <c r="B21" s="212">
        <v>50.468333936722317</v>
      </c>
      <c r="C21" s="212">
        <v>45.7</v>
      </c>
      <c r="D21" s="212">
        <v>55.2</v>
      </c>
      <c r="E21" s="213" t="s">
        <v>397</v>
      </c>
    </row>
    <row r="22" spans="1:5" x14ac:dyDescent="0.3">
      <c r="A22" s="214" t="s">
        <v>122</v>
      </c>
      <c r="B22" s="215">
        <v>48.961998658341948</v>
      </c>
      <c r="C22" s="215">
        <v>43.2</v>
      </c>
      <c r="D22" s="215">
        <v>54.7</v>
      </c>
      <c r="E22" s="216" t="s">
        <v>397</v>
      </c>
    </row>
    <row r="23" spans="1:5" x14ac:dyDescent="0.3">
      <c r="A23" s="211" t="s">
        <v>123</v>
      </c>
      <c r="B23" s="212">
        <v>51.412156913810072</v>
      </c>
      <c r="C23" s="212">
        <v>46.1</v>
      </c>
      <c r="D23" s="212">
        <v>56.7</v>
      </c>
      <c r="E23" s="213" t="s">
        <v>397</v>
      </c>
    </row>
    <row r="24" spans="1:5" x14ac:dyDescent="0.3">
      <c r="A24" s="214" t="s">
        <v>124</v>
      </c>
      <c r="B24" s="215">
        <v>49.160658768434885</v>
      </c>
      <c r="C24" s="215">
        <v>42.8</v>
      </c>
      <c r="D24" s="215">
        <v>55.5</v>
      </c>
      <c r="E24" s="216" t="s">
        <v>397</v>
      </c>
    </row>
    <row r="25" spans="1:5" x14ac:dyDescent="0.3">
      <c r="A25" s="211" t="s">
        <v>125</v>
      </c>
      <c r="B25" s="212">
        <v>45.030814724465259</v>
      </c>
      <c r="C25" s="212">
        <v>40.1</v>
      </c>
      <c r="D25" s="212">
        <v>50</v>
      </c>
      <c r="E25" s="213" t="s">
        <v>394</v>
      </c>
    </row>
    <row r="26" spans="1:5" x14ac:dyDescent="0.3">
      <c r="A26" s="214" t="s">
        <v>64</v>
      </c>
      <c r="B26" s="215">
        <v>57.603685287787712</v>
      </c>
      <c r="C26" s="215">
        <v>53</v>
      </c>
      <c r="D26" s="215">
        <v>62.2</v>
      </c>
      <c r="E26" s="216" t="s">
        <v>394</v>
      </c>
    </row>
    <row r="27" spans="1:5" x14ac:dyDescent="0.3">
      <c r="A27" s="211" t="s">
        <v>126</v>
      </c>
      <c r="B27" s="212">
        <v>55.070076399473052</v>
      </c>
      <c r="C27" s="212">
        <v>49</v>
      </c>
      <c r="D27" s="212">
        <v>61.1</v>
      </c>
      <c r="E27" s="213" t="s">
        <v>397</v>
      </c>
    </row>
    <row r="28" spans="1:5" x14ac:dyDescent="0.3">
      <c r="A28" s="214" t="s">
        <v>127</v>
      </c>
      <c r="B28" s="215">
        <v>50.193716093371997</v>
      </c>
      <c r="C28" s="215">
        <v>45.1</v>
      </c>
      <c r="D28" s="215">
        <v>55.3</v>
      </c>
      <c r="E28" s="216" t="s">
        <v>397</v>
      </c>
    </row>
    <row r="29" spans="1:5" x14ac:dyDescent="0.3">
      <c r="A29" s="211" t="s">
        <v>128</v>
      </c>
      <c r="B29" s="212">
        <v>51.181333777802273</v>
      </c>
      <c r="C29" s="212">
        <v>44</v>
      </c>
      <c r="D29" s="212">
        <v>58.4</v>
      </c>
      <c r="E29" s="213" t="s">
        <v>397</v>
      </c>
    </row>
    <row r="30" spans="1:5" x14ac:dyDescent="0.3">
      <c r="A30" s="214" t="s">
        <v>129</v>
      </c>
      <c r="B30" s="215">
        <v>53.447503037841095</v>
      </c>
      <c r="C30" s="215">
        <v>47.9</v>
      </c>
      <c r="D30" s="215">
        <v>59</v>
      </c>
      <c r="E30" s="216" t="s">
        <v>397</v>
      </c>
    </row>
    <row r="31" spans="1:5" x14ac:dyDescent="0.3">
      <c r="A31" s="211" t="s">
        <v>130</v>
      </c>
      <c r="B31" s="212">
        <v>43.972825109496803</v>
      </c>
      <c r="C31" s="212">
        <v>38.9</v>
      </c>
      <c r="D31" s="212">
        <v>49</v>
      </c>
      <c r="E31" s="213" t="s">
        <v>394</v>
      </c>
    </row>
    <row r="32" spans="1:5" x14ac:dyDescent="0.3">
      <c r="A32" s="214" t="s">
        <v>136</v>
      </c>
      <c r="B32" s="215">
        <v>52.395400738094253</v>
      </c>
      <c r="C32" s="215">
        <v>48.1</v>
      </c>
      <c r="D32" s="215">
        <v>56.6</v>
      </c>
      <c r="E32" s="216" t="s">
        <v>397</v>
      </c>
    </row>
    <row r="33" spans="1:5" x14ac:dyDescent="0.3">
      <c r="A33" s="211" t="s">
        <v>131</v>
      </c>
      <c r="B33" s="212">
        <v>51.898896137738646</v>
      </c>
      <c r="C33" s="212">
        <v>44.1</v>
      </c>
      <c r="D33" s="212">
        <v>59.7</v>
      </c>
      <c r="E33" s="213" t="s">
        <v>397</v>
      </c>
    </row>
    <row r="34" spans="1:5" x14ac:dyDescent="0.3">
      <c r="A34" s="214" t="s">
        <v>132</v>
      </c>
      <c r="B34" s="215">
        <v>53.49607133149641</v>
      </c>
      <c r="C34" s="215">
        <v>48.7</v>
      </c>
      <c r="D34" s="215">
        <v>58.3</v>
      </c>
      <c r="E34" s="216" t="s">
        <v>397</v>
      </c>
    </row>
    <row r="35" spans="1:5" x14ac:dyDescent="0.3">
      <c r="A35" s="211" t="s">
        <v>133</v>
      </c>
      <c r="B35" s="212">
        <v>42.580682248897283</v>
      </c>
      <c r="C35" s="212">
        <v>36.9</v>
      </c>
      <c r="D35" s="212">
        <v>48.3</v>
      </c>
      <c r="E35" s="213" t="s">
        <v>394</v>
      </c>
    </row>
    <row r="36" spans="1:5" x14ac:dyDescent="0.3">
      <c r="A36" s="214" t="s">
        <v>134</v>
      </c>
      <c r="B36" s="215">
        <v>47.94642614961775</v>
      </c>
      <c r="C36" s="215">
        <v>41.3</v>
      </c>
      <c r="D36" s="215">
        <v>54.6</v>
      </c>
      <c r="E36" s="216" t="s">
        <v>397</v>
      </c>
    </row>
    <row r="37" spans="1:5" x14ac:dyDescent="0.3">
      <c r="A37" s="211" t="s">
        <v>135</v>
      </c>
      <c r="B37" s="212">
        <v>46.445761208997311</v>
      </c>
      <c r="C37" s="212">
        <v>39.299999999999997</v>
      </c>
      <c r="D37" s="212">
        <v>53.6</v>
      </c>
      <c r="E37" s="213" t="s">
        <v>397</v>
      </c>
    </row>
    <row r="38" spans="1:5" x14ac:dyDescent="0.3">
      <c r="A38" s="214" t="s">
        <v>68</v>
      </c>
      <c r="B38" s="215">
        <v>49.890744528245044</v>
      </c>
      <c r="C38" s="215">
        <v>45.7</v>
      </c>
      <c r="D38" s="215">
        <v>54.1</v>
      </c>
      <c r="E38" s="216" t="s">
        <v>397</v>
      </c>
    </row>
    <row r="39" spans="1:5" x14ac:dyDescent="0.3">
      <c r="A39" s="211" t="s">
        <v>137</v>
      </c>
      <c r="B39" s="212">
        <v>56.637304591425504</v>
      </c>
      <c r="C39" s="212">
        <v>50.2</v>
      </c>
      <c r="D39" s="212">
        <v>63.1</v>
      </c>
      <c r="E39" s="213" t="s">
        <v>397</v>
      </c>
    </row>
    <row r="40" spans="1:5" x14ac:dyDescent="0.3">
      <c r="A40" s="214" t="s">
        <v>138</v>
      </c>
      <c r="B40" s="215">
        <v>50.257122663559691</v>
      </c>
      <c r="C40" s="215">
        <v>44.4</v>
      </c>
      <c r="D40" s="215">
        <v>56.1</v>
      </c>
      <c r="E40" s="216" t="s">
        <v>397</v>
      </c>
    </row>
    <row r="41" spans="1:5" x14ac:dyDescent="0.3">
      <c r="A41" s="217" t="s">
        <v>139</v>
      </c>
      <c r="B41" s="218">
        <v>55.559440700807428</v>
      </c>
      <c r="C41" s="218">
        <v>50.1</v>
      </c>
      <c r="D41" s="218">
        <v>61.1</v>
      </c>
      <c r="E41" s="209" t="s">
        <v>397</v>
      </c>
    </row>
    <row r="43" spans="1:5" x14ac:dyDescent="0.3">
      <c r="A43" t="s">
        <v>1</v>
      </c>
      <c r="B43" t="s">
        <v>73</v>
      </c>
    </row>
    <row r="44" spans="1:5" x14ac:dyDescent="0.3">
      <c r="A44" t="s">
        <v>2</v>
      </c>
      <c r="B44" t="s">
        <v>569</v>
      </c>
    </row>
    <row r="45" spans="1:5" x14ac:dyDescent="0.3">
      <c r="A45" t="s">
        <v>3</v>
      </c>
      <c r="B45" t="s">
        <v>234</v>
      </c>
    </row>
    <row r="46" spans="1:5" x14ac:dyDescent="0.3">
      <c r="A46" t="s">
        <v>4</v>
      </c>
      <c r="B46" t="s">
        <v>429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showGridLines="0" workbookViewId="0">
      <selection activeCell="F5" sqref="F5"/>
    </sheetView>
  </sheetViews>
  <sheetFormatPr defaultRowHeight="14.4" x14ac:dyDescent="0.3"/>
  <cols>
    <col min="1" max="1" width="22.44140625" customWidth="1"/>
    <col min="2" max="2" width="11.5546875" customWidth="1"/>
    <col min="3" max="3" width="7.44140625" customWidth="1"/>
    <col min="4" max="5" width="17" customWidth="1"/>
    <col min="6" max="6" width="11.44140625" style="100" customWidth="1"/>
  </cols>
  <sheetData>
    <row r="1" spans="1:6" x14ac:dyDescent="0.3">
      <c r="A1" s="84" t="s">
        <v>288</v>
      </c>
    </row>
    <row r="2" spans="1:6" x14ac:dyDescent="0.3">
      <c r="A2" s="84" t="s">
        <v>570</v>
      </c>
    </row>
    <row r="4" spans="1:6" s="37" customFormat="1" ht="43.2" x14ac:dyDescent="0.3">
      <c r="A4" s="139" t="s">
        <v>246</v>
      </c>
      <c r="B4" s="139" t="s">
        <v>198</v>
      </c>
      <c r="C4" s="139" t="s">
        <v>245</v>
      </c>
      <c r="D4" s="168" t="s">
        <v>342</v>
      </c>
      <c r="E4" s="168" t="s">
        <v>343</v>
      </c>
      <c r="F4" s="210" t="s">
        <v>393</v>
      </c>
    </row>
    <row r="5" spans="1:6" x14ac:dyDescent="0.3">
      <c r="A5" s="118" t="s">
        <v>5</v>
      </c>
      <c r="B5" s="118" t="s">
        <v>5</v>
      </c>
      <c r="C5" s="119">
        <v>51.479565155000415</v>
      </c>
      <c r="D5" s="118">
        <v>50.3</v>
      </c>
      <c r="E5" s="118">
        <v>52.7</v>
      </c>
      <c r="F5" s="120" t="s">
        <v>607</v>
      </c>
    </row>
    <row r="6" spans="1:6" x14ac:dyDescent="0.3">
      <c r="A6" s="121" t="s">
        <v>8</v>
      </c>
      <c r="B6" s="121" t="s">
        <v>6</v>
      </c>
      <c r="C6" s="122">
        <v>49.886617122760583</v>
      </c>
      <c r="D6" s="121">
        <v>48.3</v>
      </c>
      <c r="E6" s="121">
        <v>51.5</v>
      </c>
      <c r="F6" s="124" t="s">
        <v>409</v>
      </c>
    </row>
    <row r="7" spans="1:6" x14ac:dyDescent="0.3">
      <c r="A7" s="118" t="s">
        <v>8</v>
      </c>
      <c r="B7" s="118" t="s">
        <v>7</v>
      </c>
      <c r="C7" s="119">
        <v>53.596217490142074</v>
      </c>
      <c r="D7" s="118">
        <v>51.8</v>
      </c>
      <c r="E7" s="118">
        <v>55.4</v>
      </c>
      <c r="F7" s="120" t="s">
        <v>394</v>
      </c>
    </row>
    <row r="8" spans="1:6" x14ac:dyDescent="0.3">
      <c r="A8" s="121" t="s">
        <v>9</v>
      </c>
      <c r="B8" s="121" t="s">
        <v>10</v>
      </c>
      <c r="C8" s="122">
        <v>37.048172721901153</v>
      </c>
      <c r="D8" s="121">
        <v>34.6</v>
      </c>
      <c r="E8" s="121">
        <v>39.5</v>
      </c>
      <c r="F8" s="124" t="s">
        <v>394</v>
      </c>
    </row>
    <row r="9" spans="1:6" x14ac:dyDescent="0.3">
      <c r="A9" s="118" t="s">
        <v>9</v>
      </c>
      <c r="B9" s="118" t="s">
        <v>11</v>
      </c>
      <c r="C9" s="119">
        <v>49.153992649317011</v>
      </c>
      <c r="D9" s="118">
        <v>45.9</v>
      </c>
      <c r="E9" s="118">
        <v>52.4</v>
      </c>
      <c r="F9" s="120" t="s">
        <v>394</v>
      </c>
    </row>
    <row r="10" spans="1:6" x14ac:dyDescent="0.3">
      <c r="A10" s="121" t="s">
        <v>9</v>
      </c>
      <c r="B10" s="121" t="s">
        <v>12</v>
      </c>
      <c r="C10" s="122">
        <v>52.162160407083938</v>
      </c>
      <c r="D10" s="121">
        <v>49.6</v>
      </c>
      <c r="E10" s="121">
        <v>54.7</v>
      </c>
      <c r="F10" s="124" t="s">
        <v>394</v>
      </c>
    </row>
    <row r="11" spans="1:6" x14ac:dyDescent="0.3">
      <c r="A11" s="118" t="s">
        <v>9</v>
      </c>
      <c r="B11" s="118" t="s">
        <v>13</v>
      </c>
      <c r="C11" s="119">
        <v>56.865244743835021</v>
      </c>
      <c r="D11" s="118">
        <v>54.1</v>
      </c>
      <c r="E11" s="118">
        <v>59.6</v>
      </c>
      <c r="F11" s="120" t="s">
        <v>394</v>
      </c>
    </row>
    <row r="12" spans="1:6" x14ac:dyDescent="0.3">
      <c r="A12" s="125" t="s">
        <v>9</v>
      </c>
      <c r="B12" s="125" t="s">
        <v>14</v>
      </c>
      <c r="C12" s="126">
        <v>60.774269367251158</v>
      </c>
      <c r="D12" s="125">
        <v>58.4</v>
      </c>
      <c r="E12" s="125">
        <v>63.2</v>
      </c>
      <c r="F12" s="99" t="s">
        <v>409</v>
      </c>
    </row>
    <row r="14" spans="1:6" x14ac:dyDescent="0.3">
      <c r="A14" t="s">
        <v>1</v>
      </c>
      <c r="B14" t="s">
        <v>73</v>
      </c>
    </row>
    <row r="15" spans="1:6" x14ac:dyDescent="0.3">
      <c r="A15" t="s">
        <v>2</v>
      </c>
      <c r="B15" t="s">
        <v>571</v>
      </c>
    </row>
    <row r="16" spans="1:6" x14ac:dyDescent="0.3">
      <c r="A16" t="s">
        <v>3</v>
      </c>
      <c r="B16" t="s">
        <v>252</v>
      </c>
    </row>
    <row r="17" spans="1:2" x14ac:dyDescent="0.3">
      <c r="A17" t="s">
        <v>4</v>
      </c>
      <c r="B17" t="s">
        <v>247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37</vt:i4>
      </vt:variant>
    </vt:vector>
  </HeadingPairs>
  <TitlesOfParts>
    <vt:vector size="37" baseType="lpstr">
      <vt:lpstr>Contents</vt:lpstr>
      <vt:lpstr>S1</vt:lpstr>
      <vt:lpstr>S2</vt:lpstr>
      <vt:lpstr>S3</vt:lpstr>
      <vt:lpstr>S4</vt:lpstr>
      <vt:lpstr>S5</vt:lpstr>
      <vt:lpstr>S6</vt:lpstr>
      <vt:lpstr>S7</vt:lpstr>
      <vt:lpstr>S8</vt:lpstr>
      <vt:lpstr>S9</vt:lpstr>
      <vt:lpstr>S10</vt:lpstr>
      <vt:lpstr>S11</vt:lpstr>
      <vt:lpstr>S12</vt:lpstr>
      <vt:lpstr>S13</vt:lpstr>
      <vt:lpstr>S14</vt:lpstr>
      <vt:lpstr>S15</vt:lpstr>
      <vt:lpstr>S16</vt:lpstr>
      <vt:lpstr>S17</vt:lpstr>
      <vt:lpstr>S18</vt:lpstr>
      <vt:lpstr>S19</vt:lpstr>
      <vt:lpstr>S20</vt:lpstr>
      <vt:lpstr>S21</vt:lpstr>
      <vt:lpstr>S22</vt:lpstr>
      <vt:lpstr>S23</vt:lpstr>
      <vt:lpstr>S24</vt:lpstr>
      <vt:lpstr>S25</vt:lpstr>
      <vt:lpstr>S26</vt:lpstr>
      <vt:lpstr>S27</vt:lpstr>
      <vt:lpstr>S28</vt:lpstr>
      <vt:lpstr>S29</vt:lpstr>
      <vt:lpstr>S30</vt:lpstr>
      <vt:lpstr>S31</vt:lpstr>
      <vt:lpstr>S32</vt:lpstr>
      <vt:lpstr>S33</vt:lpstr>
      <vt:lpstr>S34</vt:lpstr>
      <vt:lpstr>S35</vt:lpstr>
      <vt:lpstr>S36</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Prevention System Quality Index 2020</dc:title>
  <dc:subject>Cancer Prevention</dc:subject>
  <dc:creator>Ontario Health (Cancer Care Ontario)</dc:creator>
  <cp:keywords>Prevention System Quality Index;PSQI;Cancer Prevention</cp:keywords>
  <cp:lastModifiedBy>Maria Chu</cp:lastModifiedBy>
  <cp:lastPrinted>2020-03-13T21:50:08Z</cp:lastPrinted>
  <dcterms:created xsi:type="dcterms:W3CDTF">2020-01-04T03:57:30Z</dcterms:created>
  <dcterms:modified xsi:type="dcterms:W3CDTF">2020-09-11T14:51:50Z</dcterms:modified>
</cp:coreProperties>
</file>