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PopHealth Prevention\Public\KTE\Knowledge product errata\Revised Files for Approval\Website updates\Supplementary tables\AODA\Sandrene\"/>
    </mc:Choice>
  </mc:AlternateContent>
  <bookViews>
    <workbookView xWindow="0" yWindow="0" windowWidth="28800" windowHeight="11835" tabRatio="890" firstSheet="10" activeTab="27"/>
  </bookViews>
  <sheets>
    <sheet name="Table of Contents" sheetId="28" r:id="rId1"/>
    <sheet name="Table S1" sheetId="1" r:id="rId2"/>
    <sheet name="Table S2" sheetId="17" r:id="rId3"/>
    <sheet name="Table S3" sheetId="19" r:id="rId4"/>
    <sheet name="Table S4" sheetId="18" r:id="rId5"/>
    <sheet name="Table S5" sheetId="20" r:id="rId6"/>
    <sheet name="Table S6" sheetId="27" r:id="rId7"/>
    <sheet name="Table S7" sheetId="21" r:id="rId8"/>
    <sheet name="Table S8" sheetId="22" r:id="rId9"/>
    <sheet name="Table S9" sheetId="23" r:id="rId10"/>
    <sheet name="Table S10" sheetId="24" r:id="rId11"/>
    <sheet name="Table S11" sheetId="12" r:id="rId12"/>
    <sheet name="Table S12" sheetId="14" r:id="rId13"/>
    <sheet name="Table S13" sheetId="13" r:id="rId14"/>
    <sheet name="Table S14" sheetId="15" r:id="rId15"/>
    <sheet name="Table S15" sheetId="16" r:id="rId16"/>
    <sheet name="Table S16" sheetId="7" r:id="rId17"/>
    <sheet name="Table S17" sheetId="8" r:id="rId18"/>
    <sheet name="Table S18" sheetId="2" r:id="rId19"/>
    <sheet name="Table S19" sheetId="3" r:id="rId20"/>
    <sheet name="Table S20" sheetId="4" r:id="rId21"/>
    <sheet name="Table S21" sheetId="5" r:id="rId22"/>
    <sheet name="Table S22" sheetId="6" r:id="rId23"/>
    <sheet name="Table S23" sheetId="11" r:id="rId24"/>
    <sheet name="Table S24" sheetId="25" r:id="rId25"/>
    <sheet name="Table S25" sheetId="26" r:id="rId26"/>
    <sheet name="Table S26" sheetId="9" r:id="rId27"/>
    <sheet name="Table S27" sheetId="10" r:id="rId28"/>
  </sheets>
  <externalReferences>
    <externalReference r:id="rId29"/>
    <externalReference r:id="rId30"/>
  </externalReferences>
  <definedNames>
    <definedName name="Data">#REF!</definedName>
    <definedName name="mydata" localSheetId="16">[1]data!$B$1:$J$65536</definedName>
    <definedName name="mydata" localSheetId="17">[1]data!$B$1:$J$65536</definedName>
    <definedName name="mydata" localSheetId="19">[1]data!$B$1:$J$65536</definedName>
    <definedName name="mydata" localSheetId="20">[1]data!$B$1:$J$65536</definedName>
    <definedName name="mydata" localSheetId="21">[1]data!$B$1:$J$65536</definedName>
    <definedName name="mydata" localSheetId="24">[1]data!$B$1:$J$65536</definedName>
    <definedName name="mydata" localSheetId="26">[1]data!$B:$J</definedName>
    <definedName name="mydata" localSheetId="27">[1]data!$B:$J</definedName>
    <definedName name="mydata">[2]data!$B$1:$J$65536</definedName>
    <definedName name="Original1" localSheetId="15">#REF!</definedName>
    <definedName name="Original1" localSheetId="5">#REF!</definedName>
    <definedName name="Original1">#REF!</definedName>
    <definedName name="_xlnm.Print_Area" localSheetId="0">'Table of Contents'!$A$1:$C$30</definedName>
    <definedName name="_xlnm.Print_Area" localSheetId="10">'Table S10'!$A$1:$L$53</definedName>
    <definedName name="_xlnm.Print_Area" localSheetId="11">'Table S11'!$A$1:$J$22</definedName>
    <definedName name="_xlnm.Print_Area" localSheetId="12">'Table S12'!$A$1:$F$23</definedName>
    <definedName name="_xlnm.Print_Area" localSheetId="13">'Table S13'!$A$1:$G$51</definedName>
    <definedName name="_xlnm.Print_Area" localSheetId="14">'Table S14'!$A$1:$G$54</definedName>
    <definedName name="_xlnm.Print_Area" localSheetId="15">'Table S15'!$A$1:$F$20</definedName>
    <definedName name="_xlnm.Print_Area" localSheetId="16">'Table S16'!$A$1:$F$36</definedName>
    <definedName name="_xlnm.Print_Area" localSheetId="17">'Table S17'!$A$1:$F$38</definedName>
    <definedName name="_xlnm.Print_Area" localSheetId="18">'Table S18'!$A$1:$H$26</definedName>
    <definedName name="_xlnm.Print_Area" localSheetId="19">'Table S19'!$A$1:$I$53</definedName>
    <definedName name="_xlnm.Print_Area" localSheetId="20">'Table S20'!$A$1:$I$53</definedName>
    <definedName name="_xlnm.Print_Area" localSheetId="21">'Table S21'!$A$1:$J$55</definedName>
    <definedName name="_xlnm.Print_Area" localSheetId="22">'Table S22'!$A$1:$G$26</definedName>
    <definedName name="_xlnm.Print_Area" localSheetId="23">'Table S23'!$A$1:$E$196</definedName>
    <definedName name="_xlnm.Print_Area" localSheetId="24">'Table S24'!$A$1:$H$58</definedName>
    <definedName name="_xlnm.Print_Area" localSheetId="25">'Table S25'!$A$1:$M$56</definedName>
    <definedName name="_xlnm.Print_Area" localSheetId="26">'Table S26'!$A$1:$E$61</definedName>
    <definedName name="_xlnm.Print_Area" localSheetId="27">'Table S27'!$A$1:$E$60</definedName>
    <definedName name="_xlnm.Print_Area" localSheetId="3">'Table S3'!$A$1:$I$34</definedName>
    <definedName name="_xlnm.Print_Area" localSheetId="4">'Table S4'!$A$1:$H$25</definedName>
    <definedName name="_xlnm.Print_Area" localSheetId="5">'Table S5'!$A$1:$O$24</definedName>
    <definedName name="_xlnm.Print_Area" localSheetId="6">'Table S6'!$A$1:$K$26</definedName>
    <definedName name="_xlnm.Print_Area" localSheetId="7">'Table S7'!$A$1:$G$55</definedName>
    <definedName name="_xlnm.Print_Area" localSheetId="8">'Table S8'!$A$1:$L$21</definedName>
    <definedName name="_xlnm.Print_Area" localSheetId="9">'Table S9'!$A$1:$F$54</definedName>
    <definedName name="_xlnm.Print_Titles" localSheetId="23">'Table S23'!$1:$3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2" l="1"/>
  <c r="H5" i="2"/>
  <c r="H6" i="2"/>
  <c r="H7" i="2"/>
  <c r="H8" i="2"/>
  <c r="H9" i="2"/>
  <c r="H10" i="2"/>
  <c r="H11" i="2"/>
  <c r="H4" i="2"/>
  <c r="E5" i="2"/>
  <c r="E6" i="2"/>
  <c r="E7" i="2"/>
  <c r="E8" i="2"/>
  <c r="E9" i="2"/>
  <c r="E10" i="2"/>
  <c r="E11" i="2"/>
  <c r="J37" i="24" l="1"/>
  <c r="K5" i="24"/>
  <c r="K6" i="24"/>
  <c r="K7" i="24"/>
  <c r="K8" i="24"/>
  <c r="K9" i="24"/>
  <c r="K10" i="24"/>
  <c r="K11" i="24"/>
  <c r="K12" i="24"/>
  <c r="K13" i="24"/>
  <c r="K14" i="24"/>
  <c r="K15" i="24"/>
  <c r="K16" i="24"/>
  <c r="K17" i="24"/>
  <c r="K18" i="24"/>
  <c r="K19" i="24"/>
  <c r="K20" i="24"/>
  <c r="K21" i="24"/>
  <c r="K22" i="24"/>
  <c r="K23" i="24"/>
  <c r="K24" i="24"/>
  <c r="K25" i="24"/>
  <c r="K26" i="24"/>
  <c r="K27" i="24"/>
  <c r="K28" i="24"/>
  <c r="K29" i="24"/>
  <c r="K30" i="24"/>
  <c r="K31" i="24"/>
  <c r="K32" i="24"/>
  <c r="K33" i="24"/>
  <c r="K34" i="24"/>
  <c r="K35" i="24"/>
  <c r="K36" i="24"/>
  <c r="K37" i="24"/>
  <c r="K38" i="24"/>
  <c r="K39" i="24"/>
  <c r="K40" i="24"/>
  <c r="K4" i="24"/>
  <c r="J10" i="24"/>
  <c r="J11" i="24"/>
  <c r="J12" i="24"/>
  <c r="J13" i="24"/>
  <c r="J14" i="24"/>
  <c r="J15" i="24"/>
  <c r="J16" i="24"/>
  <c r="J17" i="24"/>
  <c r="J18" i="24"/>
  <c r="J19" i="24"/>
  <c r="J20" i="24"/>
  <c r="J21" i="24"/>
  <c r="J22" i="24"/>
  <c r="J23" i="24"/>
  <c r="J24" i="24"/>
  <c r="J25" i="24"/>
  <c r="J26" i="24"/>
  <c r="J27" i="24"/>
  <c r="J28" i="24"/>
  <c r="J29" i="24"/>
  <c r="J30" i="24"/>
  <c r="J31" i="24"/>
  <c r="J32" i="24"/>
  <c r="J33" i="24"/>
  <c r="J34" i="24"/>
  <c r="J35" i="24"/>
  <c r="J36" i="24"/>
  <c r="J38" i="24"/>
  <c r="J39" i="24"/>
  <c r="J40" i="24"/>
  <c r="J5" i="24"/>
  <c r="J6" i="24"/>
  <c r="J7" i="24"/>
  <c r="J8" i="24"/>
  <c r="J9" i="24"/>
  <c r="J4" i="24"/>
  <c r="D5" i="4" l="1"/>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 i="4"/>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 i="3"/>
  <c r="I40" i="24" l="1"/>
  <c r="F40" i="24"/>
  <c r="I39" i="24"/>
  <c r="F39" i="24"/>
  <c r="I38" i="24"/>
  <c r="F38" i="24"/>
  <c r="I37" i="24"/>
  <c r="F37" i="24"/>
  <c r="I36" i="24"/>
  <c r="F36" i="24"/>
  <c r="I35" i="24"/>
  <c r="F35" i="24"/>
  <c r="I34" i="24"/>
  <c r="F34" i="24"/>
  <c r="I33" i="24"/>
  <c r="F33" i="24"/>
  <c r="I32" i="24"/>
  <c r="F32" i="24"/>
  <c r="I31" i="24"/>
  <c r="F31" i="24"/>
  <c r="I30" i="24"/>
  <c r="F30" i="24"/>
  <c r="I29" i="24"/>
  <c r="F29" i="24"/>
  <c r="I28" i="24"/>
  <c r="F28" i="24"/>
  <c r="I27" i="24"/>
  <c r="F27" i="24"/>
  <c r="I26" i="24"/>
  <c r="F26" i="24"/>
  <c r="I25" i="24"/>
  <c r="F25" i="24"/>
  <c r="I24" i="24"/>
  <c r="F24" i="24"/>
  <c r="I23" i="24"/>
  <c r="F23" i="24"/>
  <c r="I22" i="24"/>
  <c r="F22" i="24"/>
  <c r="I21" i="24"/>
  <c r="F21" i="24"/>
  <c r="I20" i="24"/>
  <c r="F20" i="24"/>
  <c r="I19" i="24"/>
  <c r="F19" i="24"/>
  <c r="I18" i="24"/>
  <c r="F18" i="24"/>
  <c r="I17" i="24"/>
  <c r="F17" i="24"/>
  <c r="I16" i="24"/>
  <c r="F16" i="24"/>
  <c r="I15" i="24"/>
  <c r="F15" i="24"/>
  <c r="I14" i="24"/>
  <c r="F14" i="24"/>
  <c r="I13" i="24"/>
  <c r="F13" i="24"/>
  <c r="I12" i="24"/>
  <c r="F12" i="24"/>
  <c r="I11" i="24"/>
  <c r="F11" i="24"/>
  <c r="I10" i="24"/>
  <c r="F10" i="24"/>
  <c r="I9" i="24"/>
  <c r="F9" i="24"/>
  <c r="I8" i="24"/>
  <c r="F8" i="24"/>
  <c r="I7" i="24"/>
  <c r="F7" i="24"/>
  <c r="I6" i="24"/>
  <c r="F6" i="24"/>
  <c r="I5" i="24"/>
  <c r="F5" i="24"/>
  <c r="I4" i="24"/>
  <c r="F4" i="24"/>
  <c r="L5" i="24" l="1"/>
  <c r="L7" i="24"/>
  <c r="L9" i="24"/>
  <c r="L11" i="24"/>
  <c r="L13" i="24"/>
  <c r="L15" i="24"/>
  <c r="L17" i="24"/>
  <c r="L19" i="24"/>
  <c r="L21" i="24"/>
  <c r="L23" i="24"/>
  <c r="L25" i="24"/>
  <c r="L27" i="24"/>
  <c r="L29" i="24"/>
  <c r="L31" i="24"/>
  <c r="L33" i="24"/>
  <c r="L35" i="24"/>
  <c r="L37" i="24"/>
  <c r="L39" i="24"/>
  <c r="L4" i="24"/>
  <c r="L6" i="24"/>
  <c r="L8" i="24"/>
  <c r="L10" i="24"/>
  <c r="L12" i="24"/>
  <c r="L14" i="24"/>
  <c r="L16" i="24"/>
  <c r="L18" i="24"/>
  <c r="L20" i="24"/>
  <c r="L22" i="24"/>
  <c r="L24" i="24"/>
  <c r="L26" i="24"/>
  <c r="L28" i="24"/>
  <c r="L30" i="24"/>
  <c r="L32" i="24"/>
  <c r="L34" i="24"/>
  <c r="L36" i="24"/>
  <c r="L38" i="24"/>
  <c r="L40" i="24"/>
  <c r="F40" i="23"/>
  <c r="F39" i="23"/>
  <c r="F38" i="23"/>
  <c r="F37" i="23"/>
  <c r="F36"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F9" i="23"/>
  <c r="F8" i="23"/>
  <c r="F7" i="23"/>
  <c r="F6" i="23"/>
  <c r="F5" i="23"/>
  <c r="F4" i="23"/>
  <c r="G7" i="22" l="1"/>
  <c r="F7" i="22"/>
  <c r="E7" i="22"/>
  <c r="E8" i="16" l="1"/>
  <c r="E7" i="16"/>
  <c r="E6" i="16"/>
  <c r="E5" i="16"/>
  <c r="E4" i="16"/>
  <c r="F11" i="6" l="1"/>
  <c r="E11" i="6"/>
  <c r="D11" i="6"/>
  <c r="C11" i="6"/>
  <c r="F10" i="6"/>
  <c r="E10" i="6"/>
  <c r="D10" i="6"/>
  <c r="C10" i="6"/>
  <c r="F9" i="6"/>
  <c r="E9" i="6"/>
  <c r="D9" i="6"/>
  <c r="C9" i="6"/>
  <c r="F8" i="6"/>
  <c r="E8" i="6"/>
  <c r="D8" i="6"/>
  <c r="C8" i="6"/>
  <c r="F7" i="6"/>
  <c r="E7" i="6"/>
  <c r="D7" i="6"/>
  <c r="C7" i="6"/>
  <c r="F6" i="6"/>
  <c r="E6" i="6"/>
  <c r="D6" i="6"/>
  <c r="C6" i="6"/>
  <c r="F5" i="6"/>
  <c r="E5" i="6"/>
  <c r="D5" i="6"/>
  <c r="C5" i="6"/>
  <c r="F4" i="6"/>
  <c r="E4" i="6"/>
  <c r="D4" i="6"/>
  <c r="C4" i="6"/>
</calcChain>
</file>

<file path=xl/sharedStrings.xml><?xml version="1.0" encoding="utf-8"?>
<sst xmlns="http://schemas.openxmlformats.org/spreadsheetml/2006/main" count="1944" uniqueCount="1016">
  <si>
    <t>Year</t>
  </si>
  <si>
    <t>Estimate (%)</t>
  </si>
  <si>
    <t>95% confidence interval 
(low, high)</t>
  </si>
  <si>
    <t>(22.1, 23.4)</t>
  </si>
  <si>
    <t>( 8.1,  9.0)</t>
  </si>
  <si>
    <t>(50.3, 51.9)</t>
  </si>
  <si>
    <t>(21.1, 22.4)</t>
  </si>
  <si>
    <t>( 9.0,  9.9)</t>
  </si>
  <si>
    <t>(48.8, 50.5)</t>
  </si>
  <si>
    <t>(21.1, 22.9)</t>
  </si>
  <si>
    <t>( 8.6,  9.8)</t>
  </si>
  <si>
    <t>(51.5, 53.7)</t>
  </si>
  <si>
    <t>(20.1, 22.2)</t>
  </si>
  <si>
    <t>( 8.4,  9.7)</t>
  </si>
  <si>
    <t>(51.5, 53.8)</t>
  </si>
  <si>
    <t>(18.7, 20.7)</t>
  </si>
  <si>
    <t>( 7.8,  9.1)</t>
  </si>
  <si>
    <t>(50.2, 52.6)</t>
  </si>
  <si>
    <t>(19.5, 21.6)</t>
  </si>
  <si>
    <t>( 8.3,  9.7)</t>
  </si>
  <si>
    <t>(49.8, 52.5)</t>
  </si>
  <si>
    <t>(19.3, 21.4)</t>
  </si>
  <si>
    <t>( 8.4, 10.0)</t>
  </si>
  <si>
    <t>(47.1, 49.7)</t>
  </si>
  <si>
    <t>(18.9, 21.3)</t>
  </si>
  <si>
    <t>( 8.0,  9.5)</t>
  </si>
  <si>
    <t>(46.1, 49.0)</t>
  </si>
  <si>
    <t>(18.3, 20.3)</t>
  </si>
  <si>
    <t>( 7.8,  9.2)</t>
  </si>
  <si>
    <t>(45.8, 48.5)</t>
  </si>
  <si>
    <t>(17.7, 19.7)</t>
  </si>
  <si>
    <t>( 7.5,  8.9)</t>
  </si>
  <si>
    <t>(47.1, 49.9)</t>
  </si>
  <si>
    <t>February 2016</t>
  </si>
  <si>
    <t xml:space="preserve">Source: </t>
  </si>
  <si>
    <t>Notes:</t>
  </si>
  <si>
    <t>Report date:</t>
  </si>
  <si>
    <t>Source:</t>
  </si>
  <si>
    <t>Prepared by:</t>
  </si>
  <si>
    <t>Public Health Unit</t>
  </si>
  <si>
    <t>Ontario</t>
  </si>
  <si>
    <t>Algoma</t>
  </si>
  <si>
    <t>Brant County</t>
  </si>
  <si>
    <t>Chatham-Kent</t>
  </si>
  <si>
    <t>Durham Region</t>
  </si>
  <si>
    <t>Eastern Ontario</t>
  </si>
  <si>
    <t>Elgin-St. Thomas</t>
  </si>
  <si>
    <t>Grey Bruce</t>
  </si>
  <si>
    <t>Haldimand-Norfolk</t>
  </si>
  <si>
    <t>Haliburton, Kawartha, Pine Ridge District</t>
  </si>
  <si>
    <t>Halton Region</t>
  </si>
  <si>
    <t>Hamilton</t>
  </si>
  <si>
    <t>Hastings and Prince Edward Counties</t>
  </si>
  <si>
    <t>Huron County</t>
  </si>
  <si>
    <t>Kingston, Frontenac and Lennox &amp; Addington</t>
  </si>
  <si>
    <t>Lambton</t>
  </si>
  <si>
    <t>Leeds, Grenville and Lanark District</t>
  </si>
  <si>
    <t>Middlesex-London</t>
  </si>
  <si>
    <t>Niagara Region</t>
  </si>
  <si>
    <t>North Bay Parry Sound District</t>
  </si>
  <si>
    <t>Northwestern</t>
  </si>
  <si>
    <t>Ottawa</t>
  </si>
  <si>
    <t>Oxford County</t>
  </si>
  <si>
    <t>Peel</t>
  </si>
  <si>
    <t>Perth District</t>
  </si>
  <si>
    <t>Peterborough County-City</t>
  </si>
  <si>
    <t>Porcupine</t>
  </si>
  <si>
    <t>Renfrew County and District</t>
  </si>
  <si>
    <t>Simcoe Muskoka District</t>
  </si>
  <si>
    <t>Sudbury and District</t>
  </si>
  <si>
    <t>Thunder Bay District</t>
  </si>
  <si>
    <t>Timiskaming</t>
  </si>
  <si>
    <t>Toronto</t>
  </si>
  <si>
    <t>Region of Waterloo</t>
  </si>
  <si>
    <t>Wellington-Dufferin-Guelph</t>
  </si>
  <si>
    <t>Windsor-Essex County</t>
  </si>
  <si>
    <t>York Region</t>
  </si>
  <si>
    <t>January 2016</t>
  </si>
  <si>
    <t>Region</t>
  </si>
  <si>
    <t>All regions surveyed</t>
  </si>
  <si>
    <t>Barrie</t>
  </si>
  <si>
    <t>Brantford</t>
  </si>
  <si>
    <t>Dufferin County</t>
  </si>
  <si>
    <t>Guelph</t>
  </si>
  <si>
    <t>Kawartha Lakes</t>
  </si>
  <si>
    <t xml:space="preserve">Orangeville  </t>
  </si>
  <si>
    <t>Orillia</t>
  </si>
  <si>
    <t>Peel Region</t>
  </si>
  <si>
    <t>Peterborough County</t>
  </si>
  <si>
    <t>Peterborough</t>
  </si>
  <si>
    <t>Simcoe County</t>
  </si>
  <si>
    <t>Waterloo Region</t>
  </si>
  <si>
    <t>Wellington County</t>
  </si>
  <si>
    <t>(11.1, 11.9)</t>
  </si>
  <si>
    <t>(3.6,  4.1)</t>
  </si>
  <si>
    <t>(5.0,  5.6)</t>
  </si>
  <si>
    <t>(2.2,  2.5)</t>
  </si>
  <si>
    <t>(11.2, 12.6)</t>
  </si>
  <si>
    <t>(3.3,  4.2)</t>
  </si>
  <si>
    <t>(4.8,  5.7)</t>
  </si>
  <si>
    <t>(2.4,  3.2)</t>
  </si>
  <si>
    <t>(11.4, 13.1)</t>
  </si>
  <si>
    <t>(3.4,  4.4)</t>
  </si>
  <si>
    <t>(4.6,  5.7)</t>
  </si>
  <si>
    <t>(2.7,  3.6)</t>
  </si>
  <si>
    <t>(11.6, 13.2)</t>
  </si>
  <si>
    <t>(3.0,  3.7)</t>
  </si>
  <si>
    <t>(5.3,  6.3)</t>
  </si>
  <si>
    <t>(2.8,  3.7)</t>
  </si>
  <si>
    <t>(10.3, 11.9)</t>
  </si>
  <si>
    <t>(2.8,  3.6)</t>
  </si>
  <si>
    <t>(4.7,  5.8)</t>
  </si>
  <si>
    <t>(2.3,  3.1)</t>
  </si>
  <si>
    <t>(11.0, 12.7)</t>
  </si>
  <si>
    <t>(3.2,  4.1)</t>
  </si>
  <si>
    <t>(4.9,  6.2)</t>
  </si>
  <si>
    <t>(2.2,  3.0)</t>
  </si>
  <si>
    <t>(10.8, 12.5)</t>
  </si>
  <si>
    <t>(3.1,  3.9)</t>
  </si>
  <si>
    <t>(2.2,  3.1)</t>
  </si>
  <si>
    <t>(11.5, 13.3)</t>
  </si>
  <si>
    <t>(5.3,  6.6)</t>
  </si>
  <si>
    <t>(11.0, 12.8)</t>
  </si>
  <si>
    <t>(2.7,  3.5)</t>
  </si>
  <si>
    <t>(5.2,  6.5)</t>
  </si>
  <si>
    <t>(2.5,  3.4)</t>
  </si>
  <si>
    <t>April 2016</t>
  </si>
  <si>
    <t>(11.4, 12.5)</t>
  </si>
  <si>
    <t>(11.5, 12.5)</t>
  </si>
  <si>
    <t>(9.0 , 16.6)</t>
  </si>
  <si>
    <t>(9.0, 19.2)</t>
  </si>
  <si>
    <t>(10.6 , 16.2)</t>
  </si>
  <si>
    <t>(9.3, 16.4)</t>
  </si>
  <si>
    <t>(8.8 , 14.2)</t>
  </si>
  <si>
    <t>(8.7, 15.0)</t>
  </si>
  <si>
    <t>(10.0 , 14.6)</t>
  </si>
  <si>
    <t>(9.0, 13.4)</t>
  </si>
  <si>
    <t>(11.6 , 18.2)</t>
  </si>
  <si>
    <t>(10.4, 16.3)</t>
  </si>
  <si>
    <t>(8.8 , 15.0)</t>
  </si>
  <si>
    <t>(8.9, 16.5)</t>
  </si>
  <si>
    <t>(7.8 , 11.8)</t>
  </si>
  <si>
    <t>(8.7, 13.1)</t>
  </si>
  <si>
    <t>(8.9 , 14.3)</t>
  </si>
  <si>
    <t>(8.7, 14.6)</t>
  </si>
  <si>
    <t>(7.3 , 12.5)</t>
  </si>
  <si>
    <t>(6.9, 11.2)</t>
  </si>
  <si>
    <t>(4.8 , 9.2)</t>
  </si>
  <si>
    <t>(4.2, 8.8)</t>
  </si>
  <si>
    <t>(10.1 , 14.8)</t>
  </si>
  <si>
    <t>(11.7, 17.3)</t>
  </si>
  <si>
    <t>(11.1 , 16.2)</t>
  </si>
  <si>
    <t>(10.4, 17.3)</t>
  </si>
  <si>
    <t>(7.0 , 15.2)</t>
  </si>
  <si>
    <t>(7.4, 15.8)</t>
  </si>
  <si>
    <t>(8.0 , 16.8)</t>
  </si>
  <si>
    <t>(10.1, 17.5)</t>
  </si>
  <si>
    <t>(8.6 , 14.9)</t>
  </si>
  <si>
    <t>(9.2, 14.1)</t>
  </si>
  <si>
    <t>(8.6 , 13.7)</t>
  </si>
  <si>
    <t>(7.2, 12.4)</t>
  </si>
  <si>
    <t>(9.4 , 15.1)</t>
  </si>
  <si>
    <t>(9.3, 14.5)</t>
  </si>
  <si>
    <t>(9.2 , 13.7)</t>
  </si>
  <si>
    <t>(9.0, 14.3)</t>
  </si>
  <si>
    <t>(10.5 , 16.2)</t>
  </si>
  <si>
    <t>(10.7, 17.8)</t>
  </si>
  <si>
    <t>(5.2 , 9.8)</t>
  </si>
  <si>
    <t>(5.9, 10.0)</t>
  </si>
  <si>
    <t>(8.8 , 11.9)</t>
  </si>
  <si>
    <t>(8.8, 11.6)</t>
  </si>
  <si>
    <t>(7.5 , 13.2)</t>
  </si>
  <si>
    <t>(4.5, 9.5)</t>
  </si>
  <si>
    <t>(10.4 , 14.3)</t>
  </si>
  <si>
    <t>(10.6, 15.0)</t>
  </si>
  <si>
    <t>(8.7 , 14.7)</t>
  </si>
  <si>
    <t>(9.2, 15.9)</t>
  </si>
  <si>
    <t>(12.8 , 19.7)</t>
  </si>
  <si>
    <t>(11.8, 21.3)</t>
  </si>
  <si>
    <t>(10.1 , 15.4)</t>
  </si>
  <si>
    <t>(12.0, 17.9)</t>
  </si>
  <si>
    <t>(6.8 , 12.7)</t>
  </si>
  <si>
    <t>(6.5, 12.4)</t>
  </si>
  <si>
    <t>(10.6 , 14.5)</t>
  </si>
  <si>
    <t>(10.0, 13.6)</t>
  </si>
  <si>
    <t>(7.4 , 11.8)</t>
  </si>
  <si>
    <t>(8.0, 12.6)</t>
  </si>
  <si>
    <t>(11.5 , 16.6)</t>
  </si>
  <si>
    <t>(11.3, 16.2)</t>
  </si>
  <si>
    <t>(7.6 , 12.1)</t>
  </si>
  <si>
    <t>(6.9, 12.5)</t>
  </si>
  <si>
    <t>(12.6 , 16.7)</t>
  </si>
  <si>
    <t>(13.0, 16.7)</t>
  </si>
  <si>
    <t>(9.8 , 14.3)</t>
  </si>
  <si>
    <t>(8.8, 12.6)</t>
  </si>
  <si>
    <t>(11.9 , 18.1)</t>
  </si>
  <si>
    <t>(11.1, 17.2)</t>
  </si>
  <si>
    <t>(8.3 , 14.5)</t>
  </si>
  <si>
    <t>(11.0, 16.3)</t>
  </si>
  <si>
    <t>(5.7 , 8.9)</t>
  </si>
  <si>
    <t>(5.3, 8.4)</t>
  </si>
  <si>
    <t>Socio-demographic factor</t>
  </si>
  <si>
    <t>Category</t>
  </si>
  <si>
    <t>Residence</t>
  </si>
  <si>
    <t>Rural</t>
  </si>
  <si>
    <t>Urban</t>
  </si>
  <si>
    <t>(11.6, 12.8)</t>
  </si>
  <si>
    <t xml:space="preserve">Income quintile </t>
  </si>
  <si>
    <t>Q1 (lowest)</t>
  </si>
  <si>
    <t>(30.5, 33.7)</t>
  </si>
  <si>
    <t>Q2</t>
  </si>
  <si>
    <t>(12.4, 14.5)</t>
  </si>
  <si>
    <t>Q3</t>
  </si>
  <si>
    <t>Q4</t>
  </si>
  <si>
    <t>Q5 (highest)</t>
  </si>
  <si>
    <t>Northern</t>
  </si>
  <si>
    <t>Northern Average</t>
  </si>
  <si>
    <t>Southern</t>
  </si>
  <si>
    <t>Southern Average</t>
  </si>
  <si>
    <t xml:space="preserve">Report date: </t>
  </si>
  <si>
    <t xml:space="preserve">Prepared by: </t>
  </si>
  <si>
    <t>Cohort year</t>
  </si>
  <si>
    <t>2005/06</t>
  </si>
  <si>
    <t>2006/07</t>
  </si>
  <si>
    <t>2007/08</t>
  </si>
  <si>
    <t>2008/09</t>
  </si>
  <si>
    <t>2009/10</t>
  </si>
  <si>
    <t>March 2016</t>
  </si>
  <si>
    <t>( 7.0 , 8.0 )</t>
  </si>
  <si>
    <t>( 7.2 , 8.2 )</t>
  </si>
  <si>
    <t>( 15.7 , 17.2 )</t>
  </si>
  <si>
    <t>( 5.2 , 6.0 )</t>
  </si>
  <si>
    <t>( 5.6 , 6.5 )</t>
  </si>
  <si>
    <t>( 10.6 , 11.8 )</t>
  </si>
  <si>
    <t>( 3.7 , 4.5 )</t>
  </si>
  <si>
    <t>( 5.7 , 7.0 )</t>
  </si>
  <si>
    <t>( 9.2 , 11.0 )</t>
  </si>
  <si>
    <t>( 4.2 , 5.6 )</t>
  </si>
  <si>
    <t>( 5.1 , 6.6 )</t>
  </si>
  <si>
    <t>( 9.0 , 11.0 )</t>
  </si>
  <si>
    <t>( 3.9 , 5.1 )</t>
  </si>
  <si>
    <t>( 4.6 , 6.2 )</t>
  </si>
  <si>
    <t>( 9.1 , 11.1 )</t>
  </si>
  <si>
    <t>( 3.5 , 4.8 )</t>
  </si>
  <si>
    <t>( 5.3 , 7.0 )</t>
  </si>
  <si>
    <t>( 10.9 , 13.1 )</t>
  </si>
  <si>
    <t>( 3.0 , 4.7 )</t>
  </si>
  <si>
    <t>( 4.7 , 6.2 )</t>
  </si>
  <si>
    <t>( 10.7 , 12.7 )</t>
  </si>
  <si>
    <t>( 3.0 , 4.3 )</t>
  </si>
  <si>
    <t>( 4.0 , 5.2 )</t>
  </si>
  <si>
    <t>( 2.6 , 3.7 )</t>
  </si>
  <si>
    <t>( 3.6 , 4.7 )</t>
  </si>
  <si>
    <t>( 11.7 , 13.9 )</t>
  </si>
  <si>
    <t>( 3.1,  4.5)</t>
  </si>
  <si>
    <t>( 4.6,  6.5)</t>
  </si>
  <si>
    <t>( 8.2, 10.6)</t>
  </si>
  <si>
    <t>( 2.2,  2.8)</t>
  </si>
  <si>
    <t>( 3.0,  3.8)</t>
  </si>
  <si>
    <t>(10.4, 11.9)</t>
  </si>
  <si>
    <t>Quintile 1 (lowest)</t>
  </si>
  <si>
    <t>( 2.9,  5.2)</t>
  </si>
  <si>
    <t>( 3.8,  6.4)</t>
  </si>
  <si>
    <t>(11.1, 15.7)</t>
  </si>
  <si>
    <t>Quintile 2</t>
  </si>
  <si>
    <t>( 2.2,  3.6)</t>
  </si>
  <si>
    <t>( 3.1,  4.7)</t>
  </si>
  <si>
    <t>(10.0, 13.2)</t>
  </si>
  <si>
    <t>Quintile 3</t>
  </si>
  <si>
    <t>( 2.2,  3.5)</t>
  </si>
  <si>
    <t>( 3.1,  4.6)</t>
  </si>
  <si>
    <t>( 9.6, 12.6)</t>
  </si>
  <si>
    <t>Quintile 4</t>
  </si>
  <si>
    <t>( 2.0,  3.1)</t>
  </si>
  <si>
    <t>( 3.0,  4.4)</t>
  </si>
  <si>
    <t>( 9.4, 12.2)</t>
  </si>
  <si>
    <t>Quintile 5 (highest)</t>
  </si>
  <si>
    <t>( 1.0,  1.8)</t>
  </si>
  <si>
    <t>( 1.6,  2.8)</t>
  </si>
  <si>
    <t>( 8.3, 10.5)</t>
  </si>
  <si>
    <t>Education status</t>
  </si>
  <si>
    <t>Less than secondary school education</t>
  </si>
  <si>
    <t>( 2.8,  9.4)</t>
  </si>
  <si>
    <t>( 4.7,  8.5)</t>
  </si>
  <si>
    <t>( 9.2, 14.8)</t>
  </si>
  <si>
    <t>Secondary-school graduate</t>
  </si>
  <si>
    <t>( 2.9,  4.3)</t>
  </si>
  <si>
    <t>( 4.0,  5.8)</t>
  </si>
  <si>
    <t>(10.0, 13.0)</t>
  </si>
  <si>
    <t>Post-secondary graduate</t>
  </si>
  <si>
    <t>( 1.6,  2.2)</t>
  </si>
  <si>
    <t>( 2.5,  3.3)</t>
  </si>
  <si>
    <t>(10.1, 11.6)</t>
  </si>
  <si>
    <t>Immigration status</t>
  </si>
  <si>
    <t>Less than or equal to 10 years in Canada</t>
  </si>
  <si>
    <t>‡</t>
  </si>
  <si>
    <t>( 1.3,  4.5)</t>
  </si>
  <si>
    <t>( 9.2, 16.2)</t>
  </si>
  <si>
    <t>More than 10 years in Canada</t>
  </si>
  <si>
    <t>( 1.6,  2.7)</t>
  </si>
  <si>
    <t>( 1.7,  2.9)</t>
  </si>
  <si>
    <t>( 9.9, 13.0)</t>
  </si>
  <si>
    <t>Canadian-born</t>
  </si>
  <si>
    <t>( 2.6,  3.4)</t>
  </si>
  <si>
    <t>( 3.9,  4.9)</t>
  </si>
  <si>
    <t>(10.1, 11.5)</t>
  </si>
  <si>
    <t>*</t>
  </si>
  <si>
    <t>D</t>
  </si>
  <si>
    <t>( 4.6,  6.2)</t>
  </si>
  <si>
    <t>( 4.4,  6.5)</t>
  </si>
  <si>
    <t>( 4.4,  6.7)</t>
  </si>
  <si>
    <t>( 4.2,  6.6)</t>
  </si>
  <si>
    <t>( 3.9,  7.7)</t>
  </si>
  <si>
    <t>( 3.5,  6.4)</t>
  </si>
  <si>
    <t>( 2.9,  4.7)</t>
  </si>
  <si>
    <t>( 2.6,  5.4)</t>
  </si>
  <si>
    <t>( 2.5,  4.8)</t>
  </si>
  <si>
    <t>( 3.8,  5.8)</t>
  </si>
  <si>
    <t>( 3.1,  6.0)</t>
  </si>
  <si>
    <t>( 3.7,  6.3)</t>
  </si>
  <si>
    <t>( 2.8,  4.6)</t>
  </si>
  <si>
    <t>( 2.1,  4.5)</t>
  </si>
  <si>
    <t>( 2.9,  5.6)</t>
  </si>
  <si>
    <t>( 3.4,  5.5)</t>
  </si>
  <si>
    <t>( 2.7,  5.1)</t>
  </si>
  <si>
    <t>( 3.6,  6.9)</t>
  </si>
  <si>
    <t>( 2.7,  5.0)</t>
  </si>
  <si>
    <t>( 2.2,  5.9)</t>
  </si>
  <si>
    <t>( 2.4,  5.2)</t>
  </si>
  <si>
    <t>( 3.0,  5.3)</t>
  </si>
  <si>
    <t>( 2.1,  4.2)</t>
  </si>
  <si>
    <t>( 3.2,  7.6)</t>
  </si>
  <si>
    <t>( 3.0,  4.9)</t>
  </si>
  <si>
    <t>( 2.5,  5.3)</t>
  </si>
  <si>
    <t>( 2.8,  5.2)</t>
  </si>
  <si>
    <t>Alcohol by volume used for price calculation</t>
  </si>
  <si>
    <t>Spirits</t>
  </si>
  <si>
    <t>750 mL bottle</t>
  </si>
  <si>
    <t>Table wine (from Ontario)</t>
  </si>
  <si>
    <t>Table wine (imported)</t>
  </si>
  <si>
    <t>341 mL bottle</t>
  </si>
  <si>
    <t>1.17 to 1.03</t>
  </si>
  <si>
    <t>1.19 to 1.05</t>
  </si>
  <si>
    <t>1.21 to 1.06</t>
  </si>
  <si>
    <t>1.23 to 1.08</t>
  </si>
  <si>
    <t>Number of homes tested</t>
  </si>
  <si>
    <t>Data Notes:</t>
  </si>
  <si>
    <t>Belleville</t>
  </si>
  <si>
    <t>INS</t>
  </si>
  <si>
    <t>Brampton</t>
  </si>
  <si>
    <t>Burlington</t>
  </si>
  <si>
    <t>Chatham</t>
  </si>
  <si>
    <t>Cornwall</t>
  </si>
  <si>
    <t>Dorset</t>
  </si>
  <si>
    <t>Grand Bend</t>
  </si>
  <si>
    <t>Hamilton Downtown</t>
  </si>
  <si>
    <t>Hamilton Mountain</t>
  </si>
  <si>
    <t>Hamilton West</t>
  </si>
  <si>
    <t>Kingston</t>
  </si>
  <si>
    <t>N/A</t>
  </si>
  <si>
    <t>Kitchener</t>
  </si>
  <si>
    <t>London</t>
  </si>
  <si>
    <t>Mississauga</t>
  </si>
  <si>
    <t>Morrisburg</t>
  </si>
  <si>
    <t>Newmarket</t>
  </si>
  <si>
    <t>North Bay</t>
  </si>
  <si>
    <t>Oakville</t>
  </si>
  <si>
    <t>Oshawa</t>
  </si>
  <si>
    <t>Ottawa Central</t>
  </si>
  <si>
    <t>Ottawa Downtown</t>
  </si>
  <si>
    <t>Parry Sound</t>
  </si>
  <si>
    <t>Petawawa</t>
  </si>
  <si>
    <t>Port Stanley</t>
  </si>
  <si>
    <t>Sarnia</t>
  </si>
  <si>
    <t>Sault Ste. Marie</t>
  </si>
  <si>
    <t>St. Catharines</t>
  </si>
  <si>
    <t>Sudbury</t>
  </si>
  <si>
    <t>Thunder Bay</t>
  </si>
  <si>
    <t>Tiverton</t>
  </si>
  <si>
    <t>Toronto Downtown</t>
  </si>
  <si>
    <t>Toronto East</t>
  </si>
  <si>
    <t>Toronto North</t>
  </si>
  <si>
    <t>Toronto West</t>
  </si>
  <si>
    <t>Windsor Downtown</t>
  </si>
  <si>
    <t>Windsor West</t>
  </si>
  <si>
    <t>Report Date:</t>
  </si>
  <si>
    <t>2010/11</t>
  </si>
  <si>
    <t>2011/12</t>
  </si>
  <si>
    <t>2012/13</t>
  </si>
  <si>
    <t>2013/14</t>
  </si>
  <si>
    <t>4.90% to 5.59%</t>
  </si>
  <si>
    <t>Beer and coolers (alcohol content 5.60% or more)</t>
  </si>
  <si>
    <t>n/a</t>
  </si>
  <si>
    <t>S1</t>
  </si>
  <si>
    <t>S2</t>
  </si>
  <si>
    <t>S3</t>
  </si>
  <si>
    <t>S4</t>
  </si>
  <si>
    <t>S5</t>
  </si>
  <si>
    <t>S6</t>
  </si>
  <si>
    <t>S7</t>
  </si>
  <si>
    <t>S8</t>
  </si>
  <si>
    <t>S9</t>
  </si>
  <si>
    <t>S10</t>
  </si>
  <si>
    <t>S11</t>
  </si>
  <si>
    <t>S12</t>
  </si>
  <si>
    <t>S13</t>
  </si>
  <si>
    <t>S14</t>
  </si>
  <si>
    <t>S15</t>
  </si>
  <si>
    <t>S16</t>
  </si>
  <si>
    <t>S17</t>
  </si>
  <si>
    <t>S18</t>
  </si>
  <si>
    <t>S19</t>
  </si>
  <si>
    <t>S20</t>
  </si>
  <si>
    <t>S21</t>
  </si>
  <si>
    <t>S22</t>
  </si>
  <si>
    <t>S23</t>
  </si>
  <si>
    <t>S24</t>
  </si>
  <si>
    <t>S25</t>
  </si>
  <si>
    <t>S26</t>
  </si>
  <si>
    <t>S27</t>
  </si>
  <si>
    <t>(19.3, 22.5)</t>
  </si>
  <si>
    <t>(16.2, 19.1)</t>
  </si>
  <si>
    <t>(13.3, 17.8)</t>
  </si>
  <si>
    <t>(11.1, 14.9)</t>
  </si>
  <si>
    <t>(10.1, 14.1)</t>
  </si>
  <si>
    <t>(9.9, 13.8)</t>
  </si>
  <si>
    <t>(8.6, 12.8)</t>
  </si>
  <si>
    <t>(6.3, 9.7)</t>
  </si>
  <si>
    <t>(7.0, 10.4)</t>
  </si>
  <si>
    <t>(20.7, 24.2)</t>
  </si>
  <si>
    <t>(16.7, 19.6)</t>
  </si>
  <si>
    <t>(16.0, 20.7)</t>
  </si>
  <si>
    <t>(12.2, 16.2)</t>
  </si>
  <si>
    <t>(10.5, 14.2)</t>
  </si>
  <si>
    <t>(8.6, 12.5)</t>
  </si>
  <si>
    <t>(8.9, 12.9)</t>
  </si>
  <si>
    <t>(7.6, 11.0)</t>
  </si>
  <si>
    <t>(7.3, 10.7)</t>
  </si>
  <si>
    <t>(25.6, 29.4)</t>
  </si>
  <si>
    <t>(22.1, 25.7)</t>
  </si>
  <si>
    <t>(18.0, 23.2)</t>
  </si>
  <si>
    <t>(18.1, 23.0)</t>
  </si>
  <si>
    <t>(16.8, 21.7)</t>
  </si>
  <si>
    <t>(19.9, 25.3)</t>
  </si>
  <si>
    <t>(21.6, 27.1)</t>
  </si>
  <si>
    <t>(20.4, 26.4)</t>
  </si>
  <si>
    <t>(21.6, 27.2)</t>
  </si>
  <si>
    <t>Municipality</t>
  </si>
  <si>
    <t>Strength of shade policy</t>
  </si>
  <si>
    <t>Ajax</t>
  </si>
  <si>
    <t>Yes</t>
  </si>
  <si>
    <t>Municipal</t>
  </si>
  <si>
    <t>Private</t>
  </si>
  <si>
    <t>Strong</t>
  </si>
  <si>
    <t>No</t>
  </si>
  <si>
    <t>Moderate</t>
  </si>
  <si>
    <t>Limited</t>
  </si>
  <si>
    <t>Cambridge</t>
  </si>
  <si>
    <t>Greater Sudbury</t>
  </si>
  <si>
    <t>Not included</t>
  </si>
  <si>
    <t>Markham</t>
  </si>
  <si>
    <t>Milton</t>
  </si>
  <si>
    <t>Richmond Hill</t>
  </si>
  <si>
    <t>Vaughan</t>
  </si>
  <si>
    <t>Waterloo</t>
  </si>
  <si>
    <t>Whitby</t>
  </si>
  <si>
    <t>Windsor</t>
  </si>
  <si>
    <t>Supplementary table</t>
  </si>
  <si>
    <t>Back to Table of Contents</t>
  </si>
  <si>
    <t>Location of monitoring station</t>
  </si>
  <si>
    <t>( 2.3 , 3.2 )</t>
  </si>
  <si>
    <t>( 4.6 , 6.1 )</t>
  </si>
  <si>
    <t>( 13.0 , 15.4 )</t>
  </si>
  <si>
    <t>(6.0, 9.2)</t>
  </si>
  <si>
    <t>(7.8, 11.5)</t>
  </si>
  <si>
    <t>(22.8, 28.3)</t>
  </si>
  <si>
    <t>( 9.2, 10.9)</t>
  </si>
  <si>
    <t>( 6.8,  8.3)</t>
  </si>
  <si>
    <t>( 3.4,  4.5)</t>
  </si>
  <si>
    <t>( 1.3,  2.1)</t>
  </si>
  <si>
    <t>Cross-Canada Survey of Radon Concentrations in Homes, Final Ontario Dataset, 2013 (Health Canada)</t>
  </si>
  <si>
    <t>MRP Index Factor, 2016 and LCBO Pricing Examples, 2013–2015 (Liquor Control Board of Ontario)</t>
  </si>
  <si>
    <t>Should be provided</t>
  </si>
  <si>
    <t>Should be considered</t>
  </si>
  <si>
    <t>City Parks, Community Parks, Neighbourhood Parks "where feasible shall: … Provide a range of opportunities for both outdoor active and passive recreation which may include but is not limited to the following: … shade structure …" (Official Plan Sections 4.7.3.1.1, 4.7.3.2.1 and 4.7.3.3.1)</t>
  </si>
  <si>
    <t>"Provide shade within 10 years for at least 50% of the walkways/sidewalk lengths." (City of Brampton, City of Vaughan and Town of Richmond Hill. Measuring the sustainability performance of new development. Metric 8, Recommended Minimum Target)</t>
  </si>
  <si>
    <t>"consideration must be given to the impact on the streetscape to ensure a balance is found between the concerns with utility wire conflicts and the creation of a streetscape that is attractive and provides shade protection for pedestrians" (Urban Forest Management Plan Section 4.2)</t>
  </si>
  <si>
    <t>"The City will encourage private landowners to protect and preserve street trees located outside road rights-of-way through investigation of approaches such as tree preservation by-laws, private stewardship, advice from the City’s Forestry Division and Heritage Conservation District Plans." (Official Plan Section 3.B.4.4)</t>
  </si>
  <si>
    <t>"The Municipality shall consider the creation of an Urban Forestry Plan with particular attention to the planting of street trees, improving streetscapes, and sustaining and expanding the tree canopy to provide adequate shade provision, reduce heat exposure, and improve air quality." (Official Plan Section 2.2.1.2.6)</t>
  </si>
  <si>
    <t>"Municipal road improvement projects will be designed to include the provision of trees where appropriate in order to enhance urban aesthetics and to provide shade canopy and other environmental benefits." (Official Plan Section 9.4.5)</t>
  </si>
  <si>
    <t>"Mature trees will be protected in order to provide shade canopy and to maintain their aesthetic and heritage value." (Official Plan Section 14.1.1)</t>
  </si>
  <si>
    <t>"Landscaping will be used to frame desired views or focal points, direct pedestrian movement, and satisfy functional requirements, such as providing shade and buffering. All new development proposals will be evaluated for their opportunity to create, maximize or enhance existing views through landscaping." (Official Plan Section 14.5.3)</t>
  </si>
  <si>
    <t>"Four season landscaping, seating, pedestrian-scale lighting, trees, shade structures, weather protection, screening, and programming opportunities should be provided as appropriate." (Downtown Streetscape Manual and Built Form Standards, Performance Standard #8 - Private Amenity Space)</t>
  </si>
  <si>
    <t>"Shade trees and coniferous shrubs should be provided adjacent to sidewalks, pedestrian walkways, and throughout surface parking areas." (Downtown Streetscape Manual and Built Form Standards, Performance Standard #11 - Sustainable Site Design)</t>
  </si>
  <si>
    <t>"Special consideration will be given to matters such as bike lanes, physically separated bikeways and provisions for a comfortable pedestrian environment which may include shade trees, street furniture, bicycle racks, lighting, signed and safe street crossings and other traffic controls;" (Official Plan amendment number 48: 5-year review, Section 5.4.3)</t>
  </si>
  <si>
    <t>"The selection of plant material: … viii) is encouraged to provide shade where appropriate." (Official Plan amendment number 48: 5-year review, Section 8.2.7)</t>
  </si>
  <si>
    <t>"Interiors of parking lots shall include landscaped islands, when possible, to provide shade and visual relief from hard surfaces. Landscaped islands should be of sufficient size to ensure growth of vegetation." (Urban Hamilton Official Plan, Chapter B communities, Section 3.3.10.7)</t>
  </si>
  <si>
    <t>"Provide shade in resting areas, gathering spots and recreational areas, as well as along routes for active transportation." (Design guidelines for communities, Section 3.3 f.)</t>
  </si>
  <si>
    <t>"Provide opportunities for shade along pathways." (Design guidelines for communities, Section 3.5 h.)</t>
  </si>
  <si>
    <t>"Provide seating in shaded areas for social interaction, casual surveillance, and to support accessibility. Include waste receptacles at these locations." (Design guidelines for communities, Section 5.6 m.)</t>
  </si>
  <si>
    <t>"Use trees to create canopy and shade" (Design guidelines for communities, Section 5.9 e.)</t>
  </si>
  <si>
    <t>"Design outdoor amenity areas for maximum human comfort and enjoyment. These should be located in areas with some sun exposure, but should also include shade cover, especially during peak sun exposure times. Outdoor seating areas should be provided, along with other landscape elements and structures, such as pergolas and gazebos." (Design guidelines for residential lots, Section 8.1 f.)</t>
  </si>
  <si>
    <t>"Provide shade over play spaces for children, including formal play equipment and seating for adults." (Design guidelines for residential lots, Section 8.3 k.)</t>
  </si>
  <si>
    <t>"Use trees to create canopy and shade especially in parking areas and passive open space areas." (Design guidelines for residential lots 9.1 f.)</t>
  </si>
  <si>
    <t>"The City will consider the provision of shade as an essential component when planning, developing or retrofitting community facilities and public parks." (Official Plan, Section 8.C.1.10.)</t>
  </si>
  <si>
    <t>"The City will require the provision of shade, either natural or constructed, to provide protection from sun exposure, mitigate the urban heat island, and reduce energy demands provided it does not does not generate unacceptable adverse impacts." (Official Plan, Section 11.C.1.22.)</t>
  </si>
  <si>
    <t>"To better reflect changes in London’s population, greater attention should be paid to incorporating amenities (such as washrooms, benches/seating areas, shaded areas, picnic areas, floral gardens, open spaces that can accommodate new activities, etc.) that increase the usability of parks for older adults and residents of different ethnic backgrounds." (Parks and Recreation Strategic Master Plan, Recommendation 121)</t>
  </si>
  <si>
    <t>"Both Screening and Shrub &amp; Shade Tree Planting should be included in the overall parking lot landscape scheme." (Site Plan Control By-law, Section 9.5)</t>
  </si>
  <si>
    <t>"The following considerations are critical for appropriate tree selection: … Selection of large shade trees where space is available to maximize long term benefits." (Streetscape Manual, Section 4.0)</t>
  </si>
  <si>
    <t>"The Town shall ensure that as many trees and other vegetation as possible are retained on sites subject to development by requiring the submission of a tree inventory and saving plan for all applications, with priority being given to trees and other vegetation most suited to adoption to post-construction conditions, through the following criteria:...d) by establishing specific landscaping requirements in site plans for private development and for public projects which ensure the provision of trees and other vegetation which: ...vii) reflect the following functional criteria: density of shade, density of visual screening in all seasons, sound attenuation qualities…" (Official Plan, Section 2.8.3.50)</t>
  </si>
  <si>
    <t>"To achieve and enhance the campus setting development image, the following design guidelines will be used to evaluate the design aspects of development proposals: … d. landscaping and planting for a campus setting should incorporate the following:...provide summer shade and protection from winter winds" (Official Plan, Section 15.5.1.3 Sheridan Park Corporate Centre)</t>
  </si>
  <si>
    <t>"Landscaping should be incorporated to provide shade and wind protection." (Official Plan, Section 6.10.3)</t>
  </si>
  <si>
    <t>"Community spaces should be designed and landscaped to provide wind protection and shade or sun as the season requires." (Sustainable Design Guidelines, Section 2.1.5.1)</t>
  </si>
  <si>
    <t>"Where possible, shade trees should be installed along walkways to enhance pedestrian comfort, reduce surface temperatures and help buffer walkways from vehicular travel." (Sustainable Design Guidelines, Section 2.1.4.7)</t>
  </si>
  <si>
    <t>"A defining characteristic of the Kedron Part II Plan shall be its attractive streets featuring a robust tree canopy. Street trees and boulevard landscaping will be located to maximize the urban tree canopy, provide shade, contribute to neighbourhood character and help control water runoff." (Official Plan, Kedron Part II Plan Section 8.7.12.4.4)</t>
  </si>
  <si>
    <t>"Measures to reduce the heat island effect shall be considered where appropriate such as utilizing shade structures, paving materials with an adequate solar reflective index and permeable paving." (Official Plan, Kedron Part II Plan Section 8.7.12.4.5)</t>
  </si>
  <si>
    <t>"Landscaping can provide summer shade and protection from winter winds." (Official Plan, Section 4.9)</t>
  </si>
  <si>
    <t>"Seating and shade areas should be designed in coordination with pathways and play area locations." (Urban Design Guidelines, Section 4.1.3 Community Structure and Identity: Parks 10.)</t>
  </si>
  <si>
    <t>"Design landscaping to:…Provide protection from excessive wind and sun" (Urban Design Guidelines, Section 5.5 Landscape Design 1.)</t>
  </si>
  <si>
    <t>"Provide rain, wind, and sun weather-protection canopies at primary building entrances, for exterior patio seating areas along the street, and for specific pedestrian amenities associated with the building." (Urban Design Guidelines, Section 6.73 Retail Commercial Buildings: Buildings with Drive Through Facilities 10.)</t>
  </si>
  <si>
    <t>"Development is encouraged to mitigate local heat island effects by including:…b. locating trees or other plantings to provide shading for at least 50% of sidewalks, patios and driveways, and within 15 metres of buildings." (Official Plan, Section 3.2.3 18b)</t>
  </si>
  <si>
    <t>"Coverings and shelter: Open spaces should strategically integrate coverings to maximize pedestrian comfort such as shade trees, awnings, umbrellas, trellis, or other form of canopy" (Downtown urban design guidelines, Streetscape Character)</t>
  </si>
  <si>
    <t>"Street Furniture and Landscape Zone: The Street Furniture and Landscape Zone should be located between the sidewalk and vehicle traffic. The zone contains landscaped areas with site furnishings, and infrastructure facilities such as benches, bicycle locks, transit shelters, and utilities. Along the Image Routes and key corridors, these areas should be planted with consistent street trees to provide shade, reduce the urban heat island effect, create a buffer between pedestrian and vehicle traffic, and minimize stormwater run-off." (Urban design and landscape guidelines, Performance Standard 9)</t>
  </si>
  <si>
    <t>"Reduce ambient surface temperatures, and provide shade for human health and comfort." (Green Standard for new low-rise residential development, p. 2)</t>
  </si>
  <si>
    <t>"Reduce ambient surface temperatures, and provide shade for human health and comfort." (Green Standard for new mid to high-rise residential and all industrial, commercial and institutional (ICI) development, p. 4)</t>
  </si>
  <si>
    <t>"In areas designated on Schedule 13 as New Community Areas, the following policies shall apply:...Reduced urban heat island effects including the consideration of integrating green and white roofs, greening to provide shade, and light-coloured surface materials consistent with the Regional Official Plan" (Official Plan, Section 9.2.2.14.)</t>
  </si>
  <si>
    <t>"Site Amenities: Design sites and buildings to include a range of on-site amenities such as benches, trash receptacles, bike parking, large canopy trees and/or shade structures to provide for more healthy active outdoor and urban spaces for social gathering, relaxation and enjoyment that results in a higher quality of life." (Official Plan, Section 3.11.1)</t>
  </si>
  <si>
    <t>"When planning for and developing new City facilities such as parks and public spaces, or refurbishing existing City-owned facilities, the City will consider the provision of shade an essential component." (Official Plan, Section 8.7.3.4)</t>
  </si>
  <si>
    <t>"Design outdoor spaces to be accessible by all users and to provide opportunities for rest, shade, socializing and weather protection." (Urban Design Manual, Section 2.3.4)</t>
  </si>
  <si>
    <t>"Existing trees within municipal parkland blocks should be saved wherever feasible to support the health of the urban forest. The planting of trees within municipal parkland blocks is encouraged to provide shade and to enhance the urban forest." (Official Plan, Section 10.5.2.1 (14))</t>
  </si>
  <si>
    <t>"Council will ensure the provision of sufficient landscaping along roads at various intervals in accordance with the following general principles:… (a) provide windbreaks and shade along pedestrian and cycling networks;" (Official Plan, Section 8.11.2.5)</t>
  </si>
  <si>
    <t>"Council will encourage a proposed development or infrastructure undertaking to retain and incorporate natural features and functions with regard to, but not limited to, the following: … (c) its contribution to shading and screening on site and for adjacent properties." (Official Plan, Section 8.5.2.3)</t>
  </si>
  <si>
    <t>Corresponding figure</t>
  </si>
  <si>
    <t>Title</t>
  </si>
  <si>
    <t>Figure 1</t>
  </si>
  <si>
    <t>Percentage of adults in Ontario with selected modifiable risk factors, 2003–2014</t>
  </si>
  <si>
    <t>Percentage of non-smoking adults (age 20+) in Ontario who were exposed to second-hand smoke in the past month, by location of exposure, 2003–2014</t>
  </si>
  <si>
    <t>Figure 2</t>
  </si>
  <si>
    <t>Percentage of non-smoking adolescents (ages 12–19) in Ontario who were exposed to second-hand smoke in the past month, by location of exposure, 2003–2014</t>
  </si>
  <si>
    <t>Figure 3</t>
  </si>
  <si>
    <t>Figure 4</t>
  </si>
  <si>
    <t>Percentage of recent daily smokers (age 20+) in Ontario who have quit smoking for at least one year, 2005–2014</t>
  </si>
  <si>
    <t>No figure</t>
  </si>
  <si>
    <t>Percentage of Ontario households that were food insecure in the past year, by level of food insecurity, 2005–2014</t>
  </si>
  <si>
    <t>Minimum retail price of alcohol sold in off-premises alcohol outlets set by the Liquor Control Board of Ontario (LCBO) in Ontario, by alcohol type, 2013–2016</t>
  </si>
  <si>
    <t>Percentage of Ontario households that were food insecure (marginal, moderate and severe combined) in the past year, by public health unit, 2011–2013 combined to 2012–2014 combined</t>
  </si>
  <si>
    <t>Average weekly cost of a Nutritious Food Basket in Ontario, by public health unit, 2014–2015</t>
  </si>
  <si>
    <t>Percentage of students in publicly funded secondary schools in Ontario who earned at least one credit in a course that included a food literacy component during their secondary school education, 2005/06 to 2009/10 cohort</t>
  </si>
  <si>
    <t>Figure 9</t>
  </si>
  <si>
    <t>Percentage of trips taken to or from work by adults (age 19+) that included active transportation, Greater Golden Horseshoe regions in Ontario, 2011</t>
  </si>
  <si>
    <t>Figure 10</t>
  </si>
  <si>
    <t>Percentage of trips taken to or from school by youth (ages 11–18) that included active transportation, Greater Golden Horseshoe regions in Ontario, 2011</t>
  </si>
  <si>
    <t>Figure 11</t>
  </si>
  <si>
    <t>Percentage of publicly funded elementary and secondary schools in Ontario with full- and/or part-time specialist teachers assigned to teach health and physical education, 2006/07 to 2013/14 school year</t>
  </si>
  <si>
    <t>Figure 12</t>
  </si>
  <si>
    <t>Figure 13</t>
  </si>
  <si>
    <t>Percentage of publicly funded elementary schools in Ontario with full- and/or part-time specialist teachers assigned to teach health and physical education, by public health unit, 2012/13 to 2013/14 school year</t>
  </si>
  <si>
    <t>Figure 14</t>
  </si>
  <si>
    <t>Percentage of publicly funded secondary schools in Ontario with full- and/or part-time specialist teachers assigned to teach health and physical education, by public health unit, 2012/13 to 2013/14 school year</t>
  </si>
  <si>
    <t>Figure 15</t>
  </si>
  <si>
    <t>Shade policies in the planning documents of local municipalities in Ontario with populations of 100,000 or more, as of March 2016</t>
  </si>
  <si>
    <t>Table 5</t>
  </si>
  <si>
    <t>Figure 16</t>
  </si>
  <si>
    <t>Table 6</t>
  </si>
  <si>
    <t>Vaccination coverage (%) for the school-based HPV vaccination program in female Grade 8 students in Ontario, by public health unit, 2012/13 school year</t>
  </si>
  <si>
    <t>Vaccination coverage (%) for the school-based hepatitis B vaccination program in Grade 7 students in Ontario, by public health unit, 2012/13 school year</t>
  </si>
  <si>
    <t>Figure 20</t>
  </si>
  <si>
    <t>Figure 21</t>
  </si>
  <si>
    <t>Table 4</t>
  </si>
  <si>
    <t>Figure 5</t>
  </si>
  <si>
    <t>Figure 6</t>
  </si>
  <si>
    <t>Figure 7</t>
  </si>
  <si>
    <t>Figure 8</t>
  </si>
  <si>
    <t>2016 Prevention System Quality Index (PSQI) Supplementary Tables</t>
  </si>
  <si>
    <t>Percentage of Ontario households that were food insecure (marginal, moderate and severe combined) in the past year, by socio-demographic factor, 2012-2014 combined</t>
  </si>
  <si>
    <r>
      <t>Average annual ambient fine particulate matter (PM</t>
    </r>
    <r>
      <rPr>
        <vertAlign val="subscript"/>
        <sz val="11"/>
        <rFont val="Calibri Light"/>
        <family val="2"/>
        <scheme val="major"/>
      </rPr>
      <t>2.5</t>
    </r>
    <r>
      <rPr>
        <sz val="11"/>
        <rFont val="Calibri Light"/>
        <family val="2"/>
        <scheme val="major"/>
      </rPr>
      <t>) concentrations in Ontario, by monitoring station, 2004–2014</t>
    </r>
  </si>
  <si>
    <t xml:space="preserve">Table of Contents
</t>
  </si>
  <si>
    <t>Canadian Community Health Survey, 2003, 2005, 2007–2014 (Statistics Canada)</t>
  </si>
  <si>
    <t xml:space="preserve">Canadian Community Health Survey, 2003, 2005, 2007–2014 (Statistics Canada) </t>
  </si>
  <si>
    <t>Cancer Care Ontario, Prevention and Cancer Control (Population Health and Prevention)</t>
  </si>
  <si>
    <t>Canadian Community Health Survey, 2012–2014 (Statistics Canada)</t>
  </si>
  <si>
    <t>Canadian Community Health Survey, 2005, 2007–2014 (Statistics Canada)</t>
  </si>
  <si>
    <t>Canadian Community Health Survey, 2011–2014 (Statistics Canada)</t>
  </si>
  <si>
    <t>Cancer Care Ontario, Prevention and Cancer Control (Population Health and Prevention), based on analytic results provided by the Dissemination and Reporting Unit, Ministry of Education</t>
  </si>
  <si>
    <t>Alcohol type</t>
  </si>
  <si>
    <t>Quantity</t>
  </si>
  <si>
    <t>Per LAA</t>
  </si>
  <si>
    <t>Total number of students enrolled in grade nine</t>
  </si>
  <si>
    <t>Statements on the provision of shade in planning documents (strongest statements identified)</t>
  </si>
  <si>
    <t>“To achieve the environmental principles in Section 1.2 of this Plan, the Town shall:…m) Provide shade, using natural and artificial structures placed in convenient, accessible locations in a manner that is sensitive to the surrounding environment to create protection against ultraviolet radiation at the right time of day and at the right time of year.” (Official Plan Section 2.2.1 m)</t>
  </si>
  <si>
    <t xml:space="preserve">"Matters relating to sustainable design elements on adjoining municipal highways to create attractive transitions from the private to public realms. These elements shall include, but are not limited to: ... ii) landscaping for winter protection and snow drift, and summer solar protection; ... xii) weather protection such as, but not limited to canopies, awnings, and colonnades" (Site Plan Control By-law, Sections 9. b)
</t>
  </si>
  <si>
    <t>"The Town intends to enhance the connectivity, sustainability and aesthetics of streetscapes and landscaping throughout the Built Environment, and strengthen connectivity to the Greenlands System by ensuring proper attention to detail is provided in the design and implementation of streetscapes and landscaping. Accordingly, the Town shall:...c)  Require all new development to provide amenity for the adjacent public realm to render these areas attractive, interesting, comfortable and functional for pedestrians by providing:… iii) weather protection and shade, such as canopies and/or awnings" (Official Plan Section 2.5.2.1 c)</t>
  </si>
  <si>
    <t>"The City will promote and foster the creation of a quality built environment through urban design. In order to provide guidance to the development process in terms of achieving a high standard of design and meeting the urban design objectives and policies of this Plan, the City will prepare and adopt urban design guidelines which address items such as the following:…n) shade and access to sunlight..." (Official Plan Section 5.14.1 n)</t>
  </si>
  <si>
    <t>"Consider methods to integrate safe and convenient bike and pedestrian ways into the designs of new road projects in the City. Special consideration will be given to matters such as shade trees, street furniture, lighting, street crossings and other traffic controls;" (Official Plan Section 8.2.1 d)</t>
  </si>
  <si>
    <t>"To achieve a pedestrian oriented public realm and streetscape, a variety of techniques may be implemented, depending on the function and context of the road, including: i) widening sidewalks to allow for a comfortable pedestrian environment as well as retail displays, outdoor café seating, benches and shade street trees..." (Official Plan amendment number 48: 5-year review, Section 8.2.7)</t>
  </si>
  <si>
    <t>"Ensure high quality communal outdoor amenity areas that comply with the following standards: ...Receive sunlight, even in the winter, but offer shaded areas for peak sun exposure times…" (Design guidelines for residential lots, Section 8.3 f.)</t>
  </si>
  <si>
    <t>"The City will design pedestrian-friendly streets by: v) providing shade as an essential component of streetscape design…" (Official Plan, Section 13.C.1.4. d) v)</t>
  </si>
  <si>
    <t>"Transit stop locations, bus loading pads and transit passenger amenities should be designed to provide for the comfort including shade trees where feasible, convenience and safety of the transit passenger and be barrier free accessible." (Site Plan Control By-law, Section 6.8 (e)</t>
  </si>
  <si>
    <t>"To apply innovative sustainable design practices and technologies in site planning and building design through the development approval process, to: c) reduce the urban heat-island effect of development sites and the cooling requirements of buildings by: ... iii. using architectural devices to create shade..." (Official Plan, Section 6.2.3.1)</t>
  </si>
  <si>
    <t>"To apply innovative sustainable design practices and technologies in site planning and building design through the development approval process, to: c) reduce the urban heat-island effect of development sites and the cooling requirements of buildings by: ii. encouraging tree planting and other landscaping to increase evapotranspiration and create shade..." (Official Plan, Section 6.2.3.1)</t>
  </si>
  <si>
    <t>"Surface parking areas should incorporate planted landscaped areas that: …b) provide shade, wind break, and visual relief from hard surfaces..." (Official Plan, Section 6.13.4)</t>
  </si>
  <si>
    <t>"Surface parking areas should incorporate planted landscaped areas that: …b) provide shade, wind break, and visual relief from hard surfaces" (Official Plan, Section 6.13.4)</t>
  </si>
  <si>
    <t>"At least 50% of park areas not used for sports fields should be treed to provide shade and expand the urban forest." (Urban design and landscape guidelines, Performance Standard 2B a)</t>
  </si>
  <si>
    <t>"Playground equipment should be imaginative, easily maintained and should be located in areas shaded by trees." (Urban design and landscape guidelines, Performance Standard 2C b)</t>
  </si>
  <si>
    <t>"Areas adjacent to transit shelters should be well-lit, and should incorporate seating and tree planting for shade." (Urban design and landscape guidelines, Performance Standard 5 i)</t>
  </si>
  <si>
    <t>"...preserving and enhancing the urban forest by: i) providing suitable growing environments for trees; ii) increasing tree canopy coverage and diversity, especially of long lived native and large shade trees; and iii) regulating the injury and destruction of trees..." (Official Plan, Section 3.4 d)</t>
  </si>
  <si>
    <t>"The City shall develop and maintain a safe, well-linked and fully integrated active transportation network...This network will include trails, urban trails, cycling lanes and street features, such as furniture, lighting, signage and tree/man-made shade structures that are conducive to creating and sustaining pedestrians and cyclists." (Official Plan Section 4.6.2.4 (c)</t>
  </si>
  <si>
    <t>Percentage of adult smokers (age 18+) in Ontario who had a physician consult for smoking cessation, by public health unit, 2013–2014</t>
  </si>
  <si>
    <t>Percentage of adult smokers (age 18+) in Ontario who had a physician consult for smoking cessation, 2008–2014</t>
  </si>
  <si>
    <t>Percentage of off-premises alcohol outlets in Ontario that are privately owned, by public health unit, October 2014 to December 2015/January 2016</t>
  </si>
  <si>
    <t>Percentage of students in publicly funded secondary schools in Ontario who earned one or more health and physical education credits, by grade, 2005/06 to 2013/14 school year</t>
  </si>
  <si>
    <t>Number of adult smokers receiving physician consult</t>
  </si>
  <si>
    <t>Percentage of adult smokers receiving physician consult (%) *</t>
  </si>
  <si>
    <t>Ontario School Information System, 2005/06–2013/14 (Ministry of Education)</t>
  </si>
  <si>
    <t>Transportation Tomorrow Survey, 2011 (Data Management Group, University of Toronto)</t>
  </si>
  <si>
    <t>Ontario School Information System, 2006/07–2013/14 (Ministry of Education)</t>
  </si>
  <si>
    <t>Ontario School Information System, 2012/13–2013/14 (Ministry of Education)</t>
  </si>
  <si>
    <t xml:space="preserve">Ontario School Information System, 2005/06–2013/14 (Ministry of Education) </t>
  </si>
  <si>
    <t xml:space="preserve">School year </t>
  </si>
  <si>
    <t>Vaccination coverage (%)</t>
  </si>
  <si>
    <t>Active transportation as the only mode of transportation (%)</t>
  </si>
  <si>
    <t>Any active transportation (%)</t>
  </si>
  <si>
    <t>Active transportation to or from public transit (%)</t>
  </si>
  <si>
    <t>Immunization Records Information System, 2012–2013 (Ministry of Health and Long-Term Care)</t>
  </si>
  <si>
    <r>
      <t>Percentage of tested homes with radon concentrations of 100 Bq/m</t>
    </r>
    <r>
      <rPr>
        <vertAlign val="superscript"/>
        <sz val="10"/>
        <color theme="0"/>
        <rFont val="Arial"/>
        <family val="2"/>
      </rPr>
      <t>3</t>
    </r>
    <r>
      <rPr>
        <sz val="10"/>
        <color theme="0"/>
        <rFont val="Arial"/>
        <family val="2"/>
      </rPr>
      <t xml:space="preserve"> or greater (%)</t>
    </r>
  </si>
  <si>
    <r>
      <t>Percentage of tested homes with radon concentrations of 100 to less than 200 Bq/m</t>
    </r>
    <r>
      <rPr>
        <vertAlign val="superscript"/>
        <sz val="10"/>
        <color theme="0"/>
        <rFont val="Arial"/>
        <family val="2"/>
      </rPr>
      <t>3</t>
    </r>
    <r>
      <rPr>
        <sz val="10"/>
        <color theme="0"/>
        <rFont val="Arial"/>
        <family val="2"/>
      </rPr>
      <t xml:space="preserve"> (%)</t>
    </r>
  </si>
  <si>
    <r>
      <t>Percentage of tested homes with radon concentrations of 200 Bq/m</t>
    </r>
    <r>
      <rPr>
        <vertAlign val="superscript"/>
        <sz val="10"/>
        <color theme="0"/>
        <rFont val="Arial"/>
        <family val="2"/>
      </rPr>
      <t>3</t>
    </r>
    <r>
      <rPr>
        <sz val="10"/>
        <color theme="0"/>
        <rFont val="Arial"/>
        <family val="2"/>
      </rPr>
      <t xml:space="preserve"> or greater (%)</t>
    </r>
  </si>
  <si>
    <r>
      <t>Median radon concentration (Bq/m</t>
    </r>
    <r>
      <rPr>
        <vertAlign val="superscript"/>
        <sz val="10"/>
        <color theme="0"/>
        <rFont val="Arial"/>
        <family val="2"/>
      </rPr>
      <t>3</t>
    </r>
    <r>
      <rPr>
        <sz val="10"/>
        <color theme="0"/>
        <rFont val="Arial"/>
        <family val="2"/>
      </rPr>
      <t>)</t>
    </r>
  </si>
  <si>
    <r>
      <t>Nutrition Food Basket Reports, 2014–2015</t>
    </r>
    <r>
      <rPr>
        <sz val="10"/>
        <rFont val="Arial"/>
        <family val="2"/>
      </rPr>
      <t xml:space="preserve"> (Health Promotion Implementation Branch, Mi</t>
    </r>
    <r>
      <rPr>
        <sz val="10"/>
        <color theme="1"/>
        <rFont val="Arial"/>
        <family val="2"/>
      </rPr>
      <t>nistry of Health and Long-Term Care)</t>
    </r>
  </si>
  <si>
    <t>Beer and coolers (alcohol content between 4.90% and 5.59%)</t>
  </si>
  <si>
    <t>Confirmation received from municipality</t>
  </si>
  <si>
    <t>Percentage of non-smoking adults (age 30+) in Ontario who were exposed to second-hand smoke in the past month, by location of exposure and by socio-demographic factors, 2012–2014 combined</t>
  </si>
  <si>
    <t>Number of on- and off-premises alcohol outlets per 10,000 population (age 15+) in Ontario, by public health unit, October 2014 to December 2015/January 2016</t>
  </si>
  <si>
    <r>
      <t>Percentage of tested homes in Ontario with radon concentrations of 100 Bq/m</t>
    </r>
    <r>
      <rPr>
        <vertAlign val="superscript"/>
        <sz val="11"/>
        <rFont val="Calibri Light"/>
        <family val="2"/>
        <scheme val="major"/>
      </rPr>
      <t>3</t>
    </r>
    <r>
      <rPr>
        <sz val="11"/>
        <rFont val="Calibri Light"/>
        <family val="2"/>
        <scheme val="major"/>
      </rPr>
      <t xml:space="preserve"> or greater and median radon concentrations, by public health unit, 2009–2013 </t>
    </r>
  </si>
  <si>
    <t xml:space="preserve">Sources: </t>
  </si>
  <si>
    <t>Sources:</t>
  </si>
  <si>
    <t>Number of students who earned  ≥1 credits in a course with a food literacy component</t>
  </si>
  <si>
    <t>Percentage of students who earned  ≥1 credits in a course with a food literacy component (%)</t>
  </si>
  <si>
    <t>Per 17.05 ml alcohol</t>
  </si>
  <si>
    <t>Ratio of students to specialist teachers (full- and part-time combined) assigned to teach health and physical education in publicly funded elementary and secondary schools in Ontario, by public health unit, 2012/13 to 2013/14 school year</t>
  </si>
  <si>
    <t xml:space="preserve">"Where possible, shade trees should be installed along walkways to enhance pedestrian comfort, reduce surface temperatures and help buffer walkways from vehicular travel." (Sustainable Design Guidelines, Section 2.1.4.7)
</t>
  </si>
  <si>
    <t xml:space="preserve">"In addition to tree planting with the parks, it is the City’s standard to provide a shade structure such as a gazebo in our neighbourhood level parks and most of our parkettes where the area permits." (Email communication)
</t>
  </si>
  <si>
    <t xml:space="preserve">"In areas designated on Schedule 13 as New Community Areas, the following policies shall apply:...Reduced urban heat island effects including the consideration of integrating green and white roofs, greening to provide shade, and light-coloured surface materials consistent with the Regional Official Plan" (Official Plan, Section 9.2.2.14.)
</t>
  </si>
  <si>
    <t xml:space="preserve">"This Plan establishes policies that increase the capacity, enhance the attractiveness, and improve the operational efficiency of the public transit routes that serve the City. Measures to achieve improvements may include, but are not limited to:...e) the improvement of bus stops with shaded structures integrated into bus shelters, route information displays, bus bay construction, and the addition of bike racks on buses..." (Official Plan Section 11.3.1 e)
</t>
  </si>
  <si>
    <t xml:space="preserve">1. Data excludes apartments, high-rise condominium units that were above the second floor, homes built on stilts, homes on military bases and homes on-reserve
</t>
  </si>
  <si>
    <t>(67.8, 69.3)</t>
  </si>
  <si>
    <t>(66.0, 67.6)</t>
  </si>
  <si>
    <t>(66.5, 68.6)</t>
  </si>
  <si>
    <t>(66.7, 69.0)</t>
  </si>
  <si>
    <t>(64.3, 66.6)</t>
  </si>
  <si>
    <t>(65.1, 67.7)</t>
  </si>
  <si>
    <t>(68.2, 70.7)</t>
  </si>
  <si>
    <t>(67.6, 70.2)</t>
  </si>
  <si>
    <t>(66.4, 68.8)</t>
  </si>
  <si>
    <t>(66.4, 69.1)</t>
  </si>
  <si>
    <t>Second-hand smoke exposure in a vehicle: current non-smokers who reported being exposed to second-hand smoke in a private vehicle daily or almost every day.</t>
  </si>
  <si>
    <t>Second-hand smoke exposure in public places: current non-smokers who reported being exposed to second-hand smoke in public places (outside of restaurants, malls, etc.) daily or almost every day.</t>
  </si>
  <si>
    <t>1. Estimates are adjusted to the age distribution of the 2011 Canadian population.</t>
  </si>
  <si>
    <t>2. Inadequate vegetable and fruit consumption (adults age 18+): consuming vegetables (excluding potatoes) and fruit fewer than 5 times per day.</t>
  </si>
  <si>
    <t>3. Physical inactivity during leisure time (adults age 18+): average daily energy expenditure during leisure time physical activities in the past 3 months of &lt; 1.5 kcal/kg/day.</t>
  </si>
  <si>
    <t>4. Current smoker (adults age 20+): smoking cigarettes daily or occasionally.</t>
  </si>
  <si>
    <t>5. Alcohol consumption (adults age 19+): drinking alcohol in excess of the maximum recommended amount for cancer prevention (i.e., &gt;2 drinks per day for men and &gt;1 drink per day for women).</t>
  </si>
  <si>
    <t>3. Data from CCHS cycles 2012 through 2014 combined to increase sample size for analyses by sociodemographic factors.</t>
  </si>
  <si>
    <t>4. † Interpret with caution due to high sampling variability in the estimate.</t>
  </si>
  <si>
    <t xml:space="preserve">2. Second-hand smoke exposure at home: current non-smokers who reported being exposed to second-hand smoke in their homes daily or almost every day. 
</t>
  </si>
  <si>
    <t>1. Second-hand smoke exposure at home: current non-smokers who reported being exposed to second-hand smoke in their homes daily or almost every day.</t>
  </si>
  <si>
    <t xml:space="preserve">Second-hand smoke exposure in a vehicle: current non-smokers who reported being exposed to second-hand smoke in a private vehicle daily or almost every day. </t>
  </si>
  <si>
    <t>Claims History Database, 2008–2014 and Registered Persons Database, 2008–2014 (Ministry of Health and Long-Term Care);</t>
  </si>
  <si>
    <t xml:space="preserve">Cancer Care Ontario, Prevention and Cancer Control (Population Health and Prevention), based on analytic results provided by the </t>
  </si>
  <si>
    <t>Health Analytics Branch, Ministry of Health and Long-Term Care</t>
  </si>
  <si>
    <t xml:space="preserve">    - E079: Initial discussion with patient regarding smoking cessation</t>
  </si>
  <si>
    <t xml:space="preserve">    - K039: Smoking cessation follow-up visit</t>
  </si>
  <si>
    <t xml:space="preserve">1. Physician consults for smoking cessation include all professional services that are paid through the medical claims payment system </t>
  </si>
  <si>
    <t>with one of the following fee schedule codes:</t>
  </si>
  <si>
    <t xml:space="preserve"> - E079: Initial discussion with patient regarding smoking cessation; </t>
  </si>
  <si>
    <t xml:space="preserve"> - K039: Smoking cessation follow-up visit;</t>
  </si>
  <si>
    <t xml:space="preserve"> - Q042: Smoking Cessation Counselling Fee (primary care).</t>
  </si>
  <si>
    <t>Percentage of adult smokers receiving physician consult (%): 2013</t>
  </si>
  <si>
    <t>Percentage of adult smokers receiving physician consult (%): 2014</t>
  </si>
  <si>
    <t xml:space="preserve">    - Q042: Smoking Cessation Counselling Fee (primary care)</t>
  </si>
  <si>
    <t xml:space="preserve">Claims History Database and Registered Persons Database, 2013–2014 (Ministry of Health and Long-Term Care); </t>
  </si>
  <si>
    <t>Population Estimates and Projections, 2015 (Ministry of Finance)</t>
  </si>
  <si>
    <t xml:space="preserve">Canadian Community Health Survey, 2013 and Postal Code Conversion File, 2011 (Statistics Canada); </t>
  </si>
  <si>
    <t xml:space="preserve">Cancer Care Ontario, Prevention and Cancer Control (Population Health and Prevention), based on analytic results </t>
  </si>
  <si>
    <t>provided by the Health Analytics Branch, Ministry of Health and Long-Term Care</t>
  </si>
  <si>
    <t>1. Physician consults for smoking cessation include all professional services that are paid through the medical claims</t>
  </si>
  <si>
    <t>payment system with one of the following fee schedule codes:</t>
  </si>
  <si>
    <t xml:space="preserve">Lists of Brewers Retail (The Beer Store), farmers' markets, ferment-on-premise locations, off-site </t>
  </si>
  <si>
    <t xml:space="preserve">wineries, on-site wineries, on-site breweries, on-site distilleries and grocery stores, 2014–2016 </t>
  </si>
  <si>
    <t xml:space="preserve">1. Data for 2015/16 received during December 2015 and January 2016.
</t>
  </si>
  <si>
    <t>2. Off-premises outlet: retail store where people buy alcohol, but drink it elsewhere.</t>
  </si>
  <si>
    <t>2. Includes private and publicly owned alcohol outlets.</t>
  </si>
  <si>
    <t>4. On-premises outlet: bar, restaurant or other establishment where people buy alcohol and drink it on-site.</t>
  </si>
  <si>
    <t>3. Number of adult smokers and number of adult smokers receiving physician consult are rounded to the nearest hundred units.</t>
  </si>
  <si>
    <t>4. * Significant (p &lt;0.05) linear trend for: percentage of adult smokers receiving physician consult (2008–2014, decreasing).</t>
  </si>
  <si>
    <t>2. Excludes Workplace Safety and Insurance Board (WSIB) and Telemedicine Claims.</t>
  </si>
  <si>
    <t>1. Minimum retail prices in this table include taxes and container deposits.</t>
  </si>
  <si>
    <t>2. Minimum retail prices effective annually as of March 1 for the relevant year.</t>
  </si>
  <si>
    <t>3. Minimum retail prices are for alcohol sold in off-premises outlets only.</t>
  </si>
  <si>
    <t>4. Alcohol type: selected types listed.</t>
  </si>
  <si>
    <t>5. LAA: litre of absolute alcohol.</t>
  </si>
  <si>
    <t>6. Standard drink: 17.05 mL of alcohol.</t>
  </si>
  <si>
    <t>2.* Significant (p &lt;0.05) linear trend for: marginal household food insecurity (2005–2014, decreasing); moderate food insecurity (2005–2014, increasing).</t>
  </si>
  <si>
    <t xml:space="preserve">2. Recent daily smokers: smokers who were smoking daily 1 to 2 years ago, and had smoked 100 cigarettes or more in their lifetime. Among this group, respondents who indicated </t>
  </si>
  <si>
    <t>they quit smoking completely 1 to less than 2 years ago were considered to have quit smoking.</t>
  </si>
  <si>
    <t>3. † Interpret with caution due to high sampling variability in the estimate.</t>
  </si>
  <si>
    <t>4. * Significant  (p &lt;0.05) linear trend for: both sexes (2005–2014, decreasing) and male (2005–2014, decreasing).</t>
  </si>
  <si>
    <t xml:space="preserve">Second-hand smoke exposure in public places: current non-smokers who reported being exposed to second-hand smoke in public places (outside of restaurants, malls, etc.) </t>
  </si>
  <si>
    <t>daily or almost every day.</t>
  </si>
  <si>
    <t xml:space="preserve">1. Household food insecurity: marginal (limiting food selection or worrying about running out of food), moderate (compromising on food quality and/or quantity) </t>
  </si>
  <si>
    <t>or severe (reducing food consumption or missing meals).</t>
  </si>
  <si>
    <t>2.  Data from CCHS cycles 2012 through 2014 combined to increase sample size for analyses by sociodemographic factors.</t>
  </si>
  <si>
    <r>
      <t xml:space="preserve">4. </t>
    </r>
    <r>
      <rPr>
        <b/>
        <sz val="10"/>
        <color theme="1"/>
        <rFont val="Arial"/>
        <family val="2"/>
      </rPr>
      <t>Bolded</t>
    </r>
    <r>
      <rPr>
        <sz val="10"/>
        <color theme="1"/>
        <rFont val="Arial"/>
        <family val="2"/>
      </rPr>
      <t xml:space="preserve"> estimates are significantly different from the Ontario estimate.</t>
    </r>
  </si>
  <si>
    <t>1. Data from CCHS cycles 2011 through 2013, and 2012 through 2014, combined to increase sample size for analyses by public health unit.</t>
  </si>
  <si>
    <t>Average weekly cost of a 
Nutritious Food Basket ($): 2014</t>
  </si>
  <si>
    <t>Average weekly cost of a 
Nutritious Food Basket ($): 2015</t>
  </si>
  <si>
    <t>Full-time and part-time specialist teachers, combined: 2012/13 
school year (%)</t>
  </si>
  <si>
    <t>Full-time and part-time specialist teachers, combined: 2013/14 
school year (%)</t>
  </si>
  <si>
    <t>Full-time specialist teachers: 2012/13 
school year (%)</t>
  </si>
  <si>
    <t>Full-time specialist teachers: 2013/14 
school year (%)</t>
  </si>
  <si>
    <t>Part-time specialist teachers: 2012/13 
school year (%)</t>
  </si>
  <si>
    <t>Part-time specialist teachers: 2013/14 
school year (%)</t>
  </si>
  <si>
    <t>+ 3.3</t>
  </si>
  <si>
    <t>+ 4.5</t>
  </si>
  <si>
    <t>+ 7.0</t>
  </si>
  <si>
    <t>- 0.4</t>
  </si>
  <si>
    <t>+ 7.9</t>
  </si>
  <si>
    <t>+ 4.2</t>
  </si>
  <si>
    <t>+ 0.1</t>
  </si>
  <si>
    <t>+ 3.0</t>
  </si>
  <si>
    <t>+ 5.3</t>
  </si>
  <si>
    <t>+ 1.5</t>
  </si>
  <si>
    <t>+ 5.2</t>
  </si>
  <si>
    <t>- 2.2</t>
  </si>
  <si>
    <t>+ 0.6</t>
  </si>
  <si>
    <t>+ 10.4</t>
  </si>
  <si>
    <t>+ 3.8</t>
  </si>
  <si>
    <t>+ 6.4</t>
  </si>
  <si>
    <t>+ 2.0</t>
  </si>
  <si>
    <t>+ 3.9</t>
  </si>
  <si>
    <t>- 0.7</t>
  </si>
  <si>
    <t>+ 4.1</t>
  </si>
  <si>
    <t>+ 0.9</t>
  </si>
  <si>
    <t>+ 6.1</t>
  </si>
  <si>
    <t>- 4.0</t>
  </si>
  <si>
    <t>+ 1.4</t>
  </si>
  <si>
    <t>+ 5.0</t>
  </si>
  <si>
    <t>+ 8.5</t>
  </si>
  <si>
    <t>+ 1.8</t>
  </si>
  <si>
    <t>+ 4.3</t>
  </si>
  <si>
    <t>+ 4.6</t>
  </si>
  <si>
    <t>+ 1.3</t>
  </si>
  <si>
    <t>+ 0.0</t>
  </si>
  <si>
    <t>- 6.5</t>
  </si>
  <si>
    <t xml:space="preserve">Supplementary Table S23: </t>
  </si>
  <si>
    <t>Cancer Care Ontario, Prevention and Cancer Control (Population Health and Prevention), based on analytic results provided by</t>
  </si>
  <si>
    <t xml:space="preserve">6. * Significant (p &lt;0.05) linear trend for: inadequate vegetable and fruit consumption (2003–2014, increasing); physical inactivity during leisure time (2003–2014, decreasing); </t>
  </si>
  <si>
    <t>current smoker (2003–2014, decreasing).</t>
  </si>
  <si>
    <t xml:space="preserve">Second-hand smoke exposure in public places: current non-smokers who reported being exposed to second-hand smoke in public places </t>
  </si>
  <si>
    <t>(outside of restaurants, malls, etc.) daily or almost every day.</t>
  </si>
  <si>
    <t xml:space="preserve">Second-hand smoke exposure in a vehicle: current non-smokers who reported being exposed to second-hand smoke in a private vehicle daily or </t>
  </si>
  <si>
    <t>almost every day.</t>
  </si>
  <si>
    <t xml:space="preserve">3.* Significant (p &lt;0.05) linear trend for: public places (2003–2007, decreasing; 2007-2014, increasing); vehicle (2003–2014, decreasing); </t>
  </si>
  <si>
    <t xml:space="preserve">  home (2003–2014, decreasing).</t>
  </si>
  <si>
    <t xml:space="preserve">2. Second-hand smoke exposure at home: current non-smokers who reported being exposed to second-hand smoke in their homes daily or </t>
  </si>
  <si>
    <t xml:space="preserve">  almost every day. </t>
  </si>
  <si>
    <t>Supplementary Table S2:</t>
  </si>
  <si>
    <r>
      <t xml:space="preserve">6. </t>
    </r>
    <r>
      <rPr>
        <b/>
        <sz val="10"/>
        <rFont val="Arial"/>
        <family val="2"/>
      </rPr>
      <t>Bolded</t>
    </r>
    <r>
      <rPr>
        <sz val="10"/>
        <rFont val="Arial"/>
        <family val="2"/>
      </rPr>
      <t xml:space="preserve"> estimates are significantly different from the rates in: urban areas for analyses by urban/rural residence; income quintile 5 (Q5) for analyses by income quintile, post secondary graduate </t>
    </r>
  </si>
  <si>
    <t xml:space="preserve">Supplementary Table S7:  
</t>
  </si>
  <si>
    <t>Supplementary Table S9:</t>
  </si>
  <si>
    <t xml:space="preserve">Lists of Brewers Retail (The Beer Store), farmers' markets, ferment-on-premise locations, off-site wineries, on-site wineries, on-site breweries, on-site distilleries, </t>
  </si>
  <si>
    <t>grocery stores and on-premise locations, 2014–2016 (Alcohol and Gaming Commission of Ontario); Lists of Agency Stores and LCBO Stores, 2014–2016</t>
  </si>
  <si>
    <t>(Liquor Control Board of Ontario); Population estimates, Ministry of Finance Population Projections, 2006 and 2011 (Statistics Canada)</t>
  </si>
  <si>
    <t xml:space="preserve">Supplementary Table S12: </t>
  </si>
  <si>
    <t>Percentage of Ontario households that were food insecure (marginal, moderate and severe combined) in the past year, by socio-demographic factors, 2012–2014 combined</t>
  </si>
  <si>
    <r>
      <t xml:space="preserve">3. </t>
    </r>
    <r>
      <rPr>
        <b/>
        <sz val="10"/>
        <color theme="1"/>
        <rFont val="Arial"/>
        <family val="2"/>
      </rPr>
      <t>Bolded</t>
    </r>
    <r>
      <rPr>
        <sz val="10"/>
        <color theme="1"/>
        <rFont val="Arial"/>
        <family val="2"/>
      </rPr>
      <t xml:space="preserve"> estimates are significantly different from the rates in: urban areas, for analyses by urban/rural residence; income quintile 5 (Q5), </t>
    </r>
  </si>
  <si>
    <t xml:space="preserve">Supplementary Table S13: </t>
  </si>
  <si>
    <t>Health Promotion Performance and Accountability Unit, Ministry of Health and Long-Term Care</t>
  </si>
  <si>
    <t xml:space="preserve">2. Geographic and environmental conditions throughout the northern region may vary markedly from the southern region. These differences in geographic and </t>
  </si>
  <si>
    <t>environmental conditions between northern and southern regions may be reflected in the retail prices of food items.</t>
  </si>
  <si>
    <t xml:space="preserve">Supplementary Table S15:
</t>
  </si>
  <si>
    <t xml:space="preserve">1. Active transportation (numerator): trips (any distance) where walking or cycling were used as the only mode of transportation to travel directly </t>
  </si>
  <si>
    <t xml:space="preserve">Supplementary Table S19:  
</t>
  </si>
  <si>
    <t xml:space="preserve">Supplementary Table S20: 
</t>
  </si>
  <si>
    <t xml:space="preserve">Supplementary Table S21:
</t>
  </si>
  <si>
    <t xml:space="preserve">Ratio of students to specialist teachers (full- and part-time combined) assigned to teach health and physical education in publicly funded elementary and secondary schools in Ontario, by public health unit, 2012/13 to 2013/14 school year </t>
  </si>
  <si>
    <r>
      <t>5. 200 Bq/m</t>
    </r>
    <r>
      <rPr>
        <vertAlign val="superscript"/>
        <sz val="10"/>
        <rFont val="Arial"/>
        <family val="2"/>
      </rPr>
      <t>3</t>
    </r>
    <r>
      <rPr>
        <sz val="10"/>
        <rFont val="Arial"/>
        <family val="2"/>
      </rPr>
      <t xml:space="preserve"> is the current Government of Canada guideline for radon in homes. The Government of Canada recommends that remedial measures be undertaken in a dwelling </t>
    </r>
  </si>
  <si>
    <r>
      <t>6. Percentage of tested homes with radon concentrations of 100 Bq/m</t>
    </r>
    <r>
      <rPr>
        <vertAlign val="superscript"/>
        <sz val="10"/>
        <rFont val="Arial"/>
        <family val="2"/>
      </rPr>
      <t>3</t>
    </r>
    <r>
      <rPr>
        <sz val="10"/>
        <rFont val="Arial"/>
        <family val="2"/>
      </rPr>
      <t xml:space="preserve"> or greater: the percentage of tested homes with radon concentrations of 100 to less than 200 Bq/m</t>
    </r>
    <r>
      <rPr>
        <vertAlign val="superscript"/>
        <sz val="10"/>
        <rFont val="Arial"/>
        <family val="2"/>
      </rPr>
      <t>3</t>
    </r>
    <r>
      <rPr>
        <sz val="10"/>
        <rFont val="Arial"/>
        <family val="2"/>
      </rPr>
      <t xml:space="preserve">, </t>
    </r>
  </si>
  <si>
    <t xml:space="preserve">Cancer Care Ontario, Prevention and Cancer Control (Population Health and Prevention), based on analytic results provided by </t>
  </si>
  <si>
    <t>Immunization and Vaccine Preventable Diseases, Public Health Ontario</t>
  </si>
  <si>
    <t xml:space="preserve">3. The Immunization Records Information System (IRIS) is the data source for both the denominator and numerator. The denominators used to </t>
  </si>
  <si>
    <t xml:space="preserve">2. Coverage is expressed as the proportion of enrolled students who were considered to be complete for age for the HPV vaccination </t>
  </si>
  <si>
    <t xml:space="preserve"> assess vaccination coverage of school pupils are established by student demographic information uploaded into the IRIS database by the </t>
  </si>
  <si>
    <t xml:space="preserve">4. Vaccination coverage is based on the student’s vaccination status assessed through IRIS’s complete-for-age forecasting logic, which uses a </t>
  </si>
  <si>
    <t>student’s date of birth and a specified date (June 30, 2013 for the 2012/13 school year) to capture all vaccinations that have been</t>
  </si>
  <si>
    <t xml:space="preserve">5. Vaccination coverage for the school-based HPV vaccination program includes those completing the three-dose vaccine series through </t>
  </si>
  <si>
    <t xml:space="preserve">the program and those not yet overdue for their next dose before the school year ended, or those who did not start the series, but have not yet </t>
  </si>
  <si>
    <t>turned 14 years of age (the age at which they are considered overdue).</t>
  </si>
  <si>
    <t>1. Coverage is expressed as the proportion of enrolled students who were considered to be complete for age for the</t>
  </si>
  <si>
    <t xml:space="preserve">2. The Immunization Records Information System (IRIS) is the data source for both the denominator and numerator. The denominators </t>
  </si>
  <si>
    <t xml:space="preserve"> IRIS database by the public health units for schools located within their geographic boundaries. However, the extent to which </t>
  </si>
  <si>
    <t xml:space="preserve"> home-schooled, independent school students, or students who have dropped out of school are captured in the denominator is variable.</t>
  </si>
  <si>
    <t xml:space="preserve"> used to assess vaccination coverage of school pupils are established by student demographic information uploaded into the</t>
  </si>
  <si>
    <t xml:space="preserve">3. Vaccination coverage is based on the student’s vaccination status assessed through IRIS’s complete-for-age forecasting logic, </t>
  </si>
  <si>
    <t xml:space="preserve"> which uses a student’s date of birth and a specified date (June 30, 2013 for the 2012/13 school year) to capture all vaccinations </t>
  </si>
  <si>
    <t xml:space="preserve"> that have been administered on or before this date.</t>
  </si>
  <si>
    <t xml:space="preserve">4. Vaccination coverage for the school-based hepatitis B vaccination program includes those completing the two-dose vaccine series </t>
  </si>
  <si>
    <t xml:space="preserve"> (the age at which they are considered overdue).</t>
  </si>
  <si>
    <t xml:space="preserve"> through the program, those who reported that they completed the series prior to entering Grade 7, those not yet overdue for their </t>
  </si>
  <si>
    <t xml:space="preserve"> next dose before the school year ended, or those who did not start the series, but have not yet turned 15 years of age</t>
  </si>
  <si>
    <t xml:space="preserve">Supplementary Table S1: </t>
  </si>
  <si>
    <t xml:space="preserve">Supplementary Table S3: </t>
  </si>
  <si>
    <t xml:space="preserve">Supplementary Table S4: </t>
  </si>
  <si>
    <t xml:space="preserve">Supplementary Table S5: </t>
  </si>
  <si>
    <t xml:space="preserve">Supplementary Table S6: 
</t>
  </si>
  <si>
    <t xml:space="preserve">Supplementary Table S8: </t>
  </si>
  <si>
    <t xml:space="preserve">Supplementary Table S10: </t>
  </si>
  <si>
    <t xml:space="preserve">Supplementary Table S11: </t>
  </si>
  <si>
    <t xml:space="preserve">Supplementary Table S14: </t>
  </si>
  <si>
    <t xml:space="preserve">Supplementary Table S16: </t>
  </si>
  <si>
    <t xml:space="preserve">Supplementary Table S17: </t>
  </si>
  <si>
    <t xml:space="preserve">Supplementary Table S18: 
</t>
  </si>
  <si>
    <t xml:space="preserve">Supplementary Table S22: </t>
  </si>
  <si>
    <t xml:space="preserve">Supplementary Table S24: </t>
  </si>
  <si>
    <t xml:space="preserve">Supplementary Table S25: </t>
  </si>
  <si>
    <t xml:space="preserve">Supplementary Table S26: </t>
  </si>
  <si>
    <t xml:space="preserve">Supplementary Table S27: </t>
  </si>
  <si>
    <t>Both sexes: 
95% confidence interval (low, high)</t>
  </si>
  <si>
    <t>Male: 
95% confidence interval (low, high)</t>
  </si>
  <si>
    <t>Female: 
95% confidence interval (low, high)</t>
  </si>
  <si>
    <t>Male: 
Estimate (%) *</t>
  </si>
  <si>
    <t>Female: 
Estimate (%)</t>
  </si>
  <si>
    <t>Inadequate vegetable and fruit consumption: 
Estimate (%) *</t>
  </si>
  <si>
    <t>Inadequate vegetable and fruit consumption: 
95% confidence interval (low, high)</t>
  </si>
  <si>
    <t>Physical inactivity during leisure time: 
Estimate (%) *</t>
  </si>
  <si>
    <t>Physical inactivity during leisure time: 
95% confidence interval (low, high)</t>
  </si>
  <si>
    <t>Current smoker: 
Estimate (%) *</t>
  </si>
  <si>
    <t>Current smoker: 
95% confidence interval (low, high)</t>
  </si>
  <si>
    <t>Alcohol consumption &gt; cancer prevention recommended maximum: 
Estimate (%)</t>
  </si>
  <si>
    <t>Alcohol consumption &gt; cancer prevention recommended maximum: 
95% confidence interval (low, high)</t>
  </si>
  <si>
    <t>Second-hand smoke exposure in public places: 
Estimate (%) *</t>
  </si>
  <si>
    <t>Second-hand smoke exposure in public places: 
95% confidence interval (low, high)</t>
  </si>
  <si>
    <t>Second-hand smoke exposure in a vehicle: 
Estimate (%) *</t>
  </si>
  <si>
    <t>Second-hand smoke exposure in a vehicle: 
95% confidence interval (low, high)</t>
  </si>
  <si>
    <t>Second-hand smoke exposure at home: 
Estimate (%) *</t>
  </si>
  <si>
    <t>Second-hand smoke exposure at home: 
95% confidence interval (low, high)</t>
  </si>
  <si>
    <t>Second-hand smoke exposure in public places: 
Estimate (%)</t>
  </si>
  <si>
    <t>Second-hand smoke exposure in a vehicle: 
Estimate (%)</t>
  </si>
  <si>
    <t>Second-hand smoke exposure at home: 
Estimate (%)</t>
  </si>
  <si>
    <t>Both sexes: 
Estimate (%) *</t>
  </si>
  <si>
    <t>LCBO minimum price per bottle ($): 
2016</t>
  </si>
  <si>
    <t>LCBO minimum price per bottle ($):
2013</t>
  </si>
  <si>
    <t>Percent change, 
2014 to 2015/16 (%)</t>
  </si>
  <si>
    <t>Off-premises alcohol retail outlets that are privately owned, 2014 (%)</t>
  </si>
  <si>
    <t>Off-premises alcohol retail outlets that are privately owned, 2015/16 (%)</t>
  </si>
  <si>
    <t>Percent change, 2014 to 2015/16 (%):
 On-premises</t>
  </si>
  <si>
    <t>Percent change, 2014 to 2015/16 (%): 
Off-premises</t>
  </si>
  <si>
    <t>Percent change, 2014 to 2015/16 (%): 
On- 
and 
off-premises</t>
  </si>
  <si>
    <t>Number of alcohol outlets per 10,000 population (outlet density): 
2014 
(On-premises)</t>
  </si>
  <si>
    <t>Number of alcohol outlets per 10,000 population (outlet density): 
2014 
(Off-premises)</t>
  </si>
  <si>
    <t>Number of alcohol outlets per 10,000 population (outlet density): 
2014 
(On- and off-premises)</t>
  </si>
  <si>
    <t>Number of alcohol outlets per 10,000 population (outlet density): 
2015/16 
(On-premises)</t>
  </si>
  <si>
    <t>Number of alcohol outlets per 10,000 population (outlet density): 
2015/16 
(Off-premises)</t>
  </si>
  <si>
    <t>Number of alcohol outlets per 10,000 population (outlet density): 
2015/16 
(On- and 
off-premises)</t>
  </si>
  <si>
    <t>Marginal, moderate and severe food insecurity, combined: 
95% confidence interval (low, high)</t>
  </si>
  <si>
    <t>Marginal food insecurity: 
Estimate (%) *</t>
  </si>
  <si>
    <t>Marginal food insecurity: 
95% confidence interval (low, high)</t>
  </si>
  <si>
    <t>Moderate food insecurity: 
Estimate (%) *</t>
  </si>
  <si>
    <t>Moderate food insecurity:
95% confidence interval (low, high)</t>
  </si>
  <si>
    <t>Severe food insecurity: 
Estimate (%)</t>
  </si>
  <si>
    <t>Severe food insecurity: 
95% confidence interval (low, high)</t>
  </si>
  <si>
    <t>Marginal, moderate and severe food insecurity, combined: 
Estimate (%)</t>
  </si>
  <si>
    <t>Food insecure households 2011–2013 combined: 
Estimate (%)</t>
  </si>
  <si>
    <t>Food insecure households 2012–2014 combined:
Estimate (%)</t>
  </si>
  <si>
    <t>Food insecure households 2011–2013 combined: 
95% confidence interval (low, high)</t>
  </si>
  <si>
    <t>Food insecure households 2012–2014 combined: 
95% confidence interval (low, high)</t>
  </si>
  <si>
    <t>Percent change, 
2014 to 2015 (%)</t>
  </si>
  <si>
    <t xml:space="preserve">Elementary schools: 
2012/13 school year </t>
  </si>
  <si>
    <t>Elementary schools: 
2013/14 school year</t>
  </si>
  <si>
    <t xml:space="preserve">Secondary schools: 
2012/13 school year </t>
  </si>
  <si>
    <t>Secondary schools: 
2013/14 school year</t>
  </si>
  <si>
    <t>from 2004–2012; these increases are not necessarily an indication that the air quality has changed, but that the measurements are more accurate.</t>
  </si>
  <si>
    <t>2. INS: insufficient data in any one quarter to calculate a valid average ambient concentration.</t>
  </si>
  <si>
    <r>
      <t>3. N/A: PM</t>
    </r>
    <r>
      <rPr>
        <vertAlign val="subscript"/>
        <sz val="10"/>
        <color rgb="FF000000"/>
        <rFont val="Arial"/>
        <family val="2"/>
      </rPr>
      <t>2.5</t>
    </r>
    <r>
      <rPr>
        <sz val="10"/>
        <color rgb="FF000000"/>
        <rFont val="Arial"/>
        <family val="2"/>
      </rPr>
      <t xml:space="preserve"> not monitored in that year.</t>
    </r>
  </si>
  <si>
    <t xml:space="preserve">1. Average ambient concentration data (i.e. means) from 2004–2012 cannot be compared to means from 2013 or later.
</t>
  </si>
  <si>
    <t xml:space="preserve"> and birth cohort.</t>
  </si>
  <si>
    <t>Number of 
adult smokers</t>
  </si>
  <si>
    <t>LCBO minimum price per bottle ($):
2014</t>
  </si>
  <si>
    <t>LCBO minimum price per bottle ($):
2015</t>
  </si>
  <si>
    <t>Minimum price per standard drink ($):
2013</t>
  </si>
  <si>
    <t>Minimum price per standard drink ($):
2014</t>
  </si>
  <si>
    <t>Minimum price per standard drink ($):
2015</t>
  </si>
  <si>
    <t>Minimum price per standard drink ($):
2016</t>
  </si>
  <si>
    <t>3. Off-premises, privately owned outlets include: Agency Stores, Brewers Retail (The Beer Store), farmers' markets,</t>
  </si>
  <si>
    <t>Off-premises, publicly owned outlets include Liquor Control Board of Ontario stores.</t>
  </si>
  <si>
    <t xml:space="preserve">ferment-on-premises locations, off-site wineries, on-site wineries, on-site breweries, on-site distilleries and grocery stores. </t>
  </si>
  <si>
    <t>for analyses by income quintile.</t>
  </si>
  <si>
    <t>2. Excludes private schools, publicly funded hospital and provincial schools, care, treatment and correctional facilities, summer, night and adult continuing education day schools.</t>
  </si>
  <si>
    <t>3. Excludes courses related to food handling/cooking that are offered to students participating in the Specialist High Skills Majors specialized programs.</t>
  </si>
  <si>
    <t>4. Includes students who began grade nine in 2005/06, 2006/07, 2007/08, 2008/09 or 2009/10 and earned ≥ 1 credits in a course that included a food literacy component any year within five years of enrolling in grade 9.</t>
  </si>
  <si>
    <t>5. Cohort year refers to the school year a student begins Grade 9 of secondary school.</t>
  </si>
  <si>
    <t xml:space="preserve"> to or from work, or where walking or cycling were used to travel to or from public transit as part of commuting to or from work.</t>
  </si>
  <si>
    <t>2. All trips were limited to direct home-to-work, or work-to-home trips (i.e. no intermediate stops were made).</t>
  </si>
  <si>
    <t>3. Trips were documented based on the previous day's travels at the time of the survey.</t>
  </si>
  <si>
    <t>4. All counts are based on the volume of trips (not by person or within households) that occurred in a region.</t>
  </si>
  <si>
    <t>2. All trips were limited to direct home-to-school, or school-to-home trips (i.e. no intermediate stops were made).</t>
  </si>
  <si>
    <t>5. Age restrictions were applied to align with the survey's restriction on data collection for individuals under age 11.</t>
  </si>
  <si>
    <t xml:space="preserve">6. School trips were excluded for respondents age 19+ as these individuals were expected to have completed secondary school.
</t>
  </si>
  <si>
    <t>Elementary schools: 
Full-time 
specialist teachers (%) *</t>
  </si>
  <si>
    <t>Elementary schools: 
Part-time 
specialist teachers (%)</t>
  </si>
  <si>
    <t>Elementary schools: 
Full- and part-time 
specialist teachers (%)</t>
  </si>
  <si>
    <t>Secondary schools: 
Full-time 
specialist teachers (%) *</t>
  </si>
  <si>
    <t>Secondary schools: 
Part-time 
specialist teachers (%)</t>
  </si>
  <si>
    <t>Secondary schools: 
Full- and part-time 
specialist teachers (%)</t>
  </si>
  <si>
    <t>Full-time and part-time specialist teachers, combined: 
2012/13 school year (%)</t>
  </si>
  <si>
    <t>Full-time and part-time specialist teachers, combined: 
2013/14 school year (%)</t>
  </si>
  <si>
    <t>Full-time specialist teachers: 
2012/13 school year (%)</t>
  </si>
  <si>
    <t>Full-time specialist teachers: 
2013/14 school year (%)</t>
  </si>
  <si>
    <t>Part-time specialist teachers: 
2012/13 school year (%)</t>
  </si>
  <si>
    <t>Part-time specialist teachers: 
2013/14 school year (%)</t>
  </si>
  <si>
    <t>1. Includes public and publicly funded Roman Catholic elementary and secondary schools.</t>
  </si>
  <si>
    <t>3. Excludes teachers on leave and long-term occasional teachers.</t>
  </si>
  <si>
    <t>4. Excludes principals and vice-principals.</t>
  </si>
  <si>
    <t>1. Includes public and publicly funded Roman Catholic secondary schools.</t>
  </si>
  <si>
    <t>3. Includes only active students in the academic year.</t>
  </si>
  <si>
    <t>4. Grade is defined as the most recent grade in which the student was enrolled in the academic year.</t>
  </si>
  <si>
    <r>
      <t>5. * Significant (p &lt;0.05) linear trend for: Grades 9, 11 and 12 (2005/06</t>
    </r>
    <r>
      <rPr>
        <sz val="10"/>
        <color theme="1"/>
        <rFont val="Calibri"/>
        <family val="2"/>
      </rPr>
      <t>–</t>
    </r>
    <r>
      <rPr>
        <sz val="10"/>
        <color theme="1"/>
        <rFont val="Arial"/>
        <family val="2"/>
      </rPr>
      <t>2013/14 school years, increasing).</t>
    </r>
  </si>
  <si>
    <t xml:space="preserve">1. Includes public and publicly funded Roman Catholic elementary and secondary schools.
</t>
  </si>
  <si>
    <t>5. Excludes schools without any full- or part-time specialist teachers assigned to teach health and physical education.</t>
  </si>
  <si>
    <t>6. n/a: ratio could not be calculated as there were no specialist teachers in elementary schools, secondary schools, or both, within that public health unit.</t>
  </si>
  <si>
    <t>Elementary and secondary schools, combined: 
2012/13 school year</t>
  </si>
  <si>
    <t>Elementary and secondary schools, combined: 
2013/14 school year</t>
  </si>
  <si>
    <t>2. Excludes private schools, publicly funded hospital and provincial schools, care, treatment and correctional facilities, summer, night and  adult continuing education day schools.</t>
  </si>
  <si>
    <t xml:space="preserve">1. Data for 2015/16 received during December 2015 and January 2016.
</t>
  </si>
  <si>
    <t>1. Nutritious Food Basket: the cost of a basket of foods that represents current nutrition recommendations and average food purchasing patterns.</t>
  </si>
  <si>
    <t>3. Designation of public health units to northern/southern regions, as classified by the Ministry of Health and Long-Term Care.</t>
  </si>
  <si>
    <t>3. Excludes teachers on leave and long-term occasional teachers .</t>
  </si>
  <si>
    <t xml:space="preserve"> part-time specialist teachers may account for ≥1.0 FTE. Part time: &gt;0 and &lt;1.0 FTE.</t>
  </si>
  <si>
    <t xml:space="preserve">7. Full time: ≥1.0 full-time equivalent (FTE); note that ≥1.0 FTE does not necessarily mean there are 1 or more full-time specialist teachers because 2 or more 
</t>
  </si>
  <si>
    <t>4. Strength of shade policy may not reflect how well the policy is implemented or the actual availability of shade in each municipality.</t>
  </si>
  <si>
    <t>5. Municipal: pertaining to municipally owned sites.</t>
  </si>
  <si>
    <t>6. Private: pertaining to privately owned sites.</t>
  </si>
  <si>
    <r>
      <t>Average annual ambient fine particulate matter (PM</t>
    </r>
    <r>
      <rPr>
        <vertAlign val="subscript"/>
        <sz val="10"/>
        <color rgb="FF000000"/>
        <rFont val="Arial"/>
        <family val="2"/>
      </rPr>
      <t>2.5</t>
    </r>
    <r>
      <rPr>
        <sz val="10"/>
        <color rgb="FF000000"/>
        <rFont val="Arial"/>
        <family val="2"/>
      </rPr>
      <t>) concentrations in Ontario, by monitoring station, 2004–2014</t>
    </r>
  </si>
  <si>
    <r>
      <t>Average ambient PM</t>
    </r>
    <r>
      <rPr>
        <vertAlign val="subscript"/>
        <sz val="10"/>
        <color theme="0"/>
        <rFont val="Arial"/>
        <family val="2"/>
      </rPr>
      <t xml:space="preserve">2.5 </t>
    </r>
    <r>
      <rPr>
        <sz val="10"/>
        <color theme="0"/>
        <rFont val="Arial"/>
        <family val="2"/>
      </rPr>
      <t>concentrations (μg/m</t>
    </r>
    <r>
      <rPr>
        <vertAlign val="superscript"/>
        <sz val="10"/>
        <color theme="0"/>
        <rFont val="Arial"/>
        <family val="2"/>
      </rPr>
      <t>3</t>
    </r>
    <r>
      <rPr>
        <sz val="10"/>
        <color theme="0"/>
        <rFont val="Arial"/>
        <family val="2"/>
      </rPr>
      <t>): 
2004</t>
    </r>
  </si>
  <si>
    <r>
      <t>Average ambient PM</t>
    </r>
    <r>
      <rPr>
        <vertAlign val="subscript"/>
        <sz val="10"/>
        <color theme="0"/>
        <rFont val="Arial"/>
        <family val="2"/>
      </rPr>
      <t>2.5</t>
    </r>
    <r>
      <rPr>
        <sz val="10"/>
        <color theme="0"/>
        <rFont val="Arial"/>
        <family val="2"/>
      </rPr>
      <t xml:space="preserve"> concentrations (μg/m</t>
    </r>
    <r>
      <rPr>
        <vertAlign val="superscript"/>
        <sz val="10"/>
        <color theme="0"/>
        <rFont val="Arial"/>
        <family val="2"/>
      </rPr>
      <t>3</t>
    </r>
    <r>
      <rPr>
        <sz val="10"/>
        <color theme="0"/>
        <rFont val="Arial"/>
        <family val="2"/>
      </rPr>
      <t>): 
2005</t>
    </r>
  </si>
  <si>
    <r>
      <t>Average ambient PM</t>
    </r>
    <r>
      <rPr>
        <vertAlign val="subscript"/>
        <sz val="10"/>
        <color theme="0"/>
        <rFont val="Arial"/>
        <family val="2"/>
      </rPr>
      <t>2.5</t>
    </r>
    <r>
      <rPr>
        <sz val="10"/>
        <color theme="0"/>
        <rFont val="Arial"/>
        <family val="2"/>
      </rPr>
      <t xml:space="preserve"> concentrations (μg/m</t>
    </r>
    <r>
      <rPr>
        <vertAlign val="superscript"/>
        <sz val="10"/>
        <color theme="0"/>
        <rFont val="Arial"/>
        <family val="2"/>
      </rPr>
      <t>3</t>
    </r>
    <r>
      <rPr>
        <sz val="10"/>
        <color theme="0"/>
        <rFont val="Arial"/>
        <family val="2"/>
      </rPr>
      <t>): 
2006</t>
    </r>
  </si>
  <si>
    <r>
      <t>Average ambient PM</t>
    </r>
    <r>
      <rPr>
        <vertAlign val="subscript"/>
        <sz val="10"/>
        <color theme="0"/>
        <rFont val="Arial"/>
        <family val="2"/>
      </rPr>
      <t>2.5</t>
    </r>
    <r>
      <rPr>
        <sz val="10"/>
        <color theme="0"/>
        <rFont val="Arial"/>
        <family val="2"/>
      </rPr>
      <t xml:space="preserve"> concentrations (μg/m</t>
    </r>
    <r>
      <rPr>
        <vertAlign val="superscript"/>
        <sz val="10"/>
        <color theme="0"/>
        <rFont val="Arial"/>
        <family val="2"/>
      </rPr>
      <t>3</t>
    </r>
    <r>
      <rPr>
        <sz val="10"/>
        <color theme="0"/>
        <rFont val="Arial"/>
        <family val="2"/>
      </rPr>
      <t>): 
2007</t>
    </r>
  </si>
  <si>
    <r>
      <t>Average ambient PM</t>
    </r>
    <r>
      <rPr>
        <vertAlign val="subscript"/>
        <sz val="10"/>
        <color theme="0"/>
        <rFont val="Arial"/>
        <family val="2"/>
      </rPr>
      <t>2.5</t>
    </r>
    <r>
      <rPr>
        <sz val="10"/>
        <color theme="0"/>
        <rFont val="Arial"/>
        <family val="2"/>
      </rPr>
      <t xml:space="preserve"> concentrations (μg/m</t>
    </r>
    <r>
      <rPr>
        <vertAlign val="superscript"/>
        <sz val="10"/>
        <color theme="0"/>
        <rFont val="Arial"/>
        <family val="2"/>
      </rPr>
      <t>3</t>
    </r>
    <r>
      <rPr>
        <sz val="10"/>
        <color theme="0"/>
        <rFont val="Arial"/>
        <family val="2"/>
      </rPr>
      <t>): 
2008</t>
    </r>
  </si>
  <si>
    <r>
      <t>Average ambient PM</t>
    </r>
    <r>
      <rPr>
        <vertAlign val="subscript"/>
        <sz val="10"/>
        <color theme="0"/>
        <rFont val="Arial"/>
        <family val="2"/>
      </rPr>
      <t>2.5</t>
    </r>
    <r>
      <rPr>
        <sz val="10"/>
        <color theme="0"/>
        <rFont val="Arial"/>
        <family val="2"/>
      </rPr>
      <t xml:space="preserve"> concentrations (μg/m</t>
    </r>
    <r>
      <rPr>
        <vertAlign val="superscript"/>
        <sz val="10"/>
        <color theme="0"/>
        <rFont val="Arial"/>
        <family val="2"/>
      </rPr>
      <t>3</t>
    </r>
    <r>
      <rPr>
        <sz val="10"/>
        <color theme="0"/>
        <rFont val="Arial"/>
        <family val="2"/>
      </rPr>
      <t>): 
2009</t>
    </r>
  </si>
  <si>
    <r>
      <t>Average ambient PM</t>
    </r>
    <r>
      <rPr>
        <vertAlign val="subscript"/>
        <sz val="10"/>
        <color theme="0"/>
        <rFont val="Arial"/>
        <family val="2"/>
      </rPr>
      <t>2.5</t>
    </r>
    <r>
      <rPr>
        <sz val="10"/>
        <color theme="0"/>
        <rFont val="Arial"/>
        <family val="2"/>
      </rPr>
      <t xml:space="preserve"> concentrations (μg/m</t>
    </r>
    <r>
      <rPr>
        <vertAlign val="superscript"/>
        <sz val="10"/>
        <color theme="0"/>
        <rFont val="Arial"/>
        <family val="2"/>
      </rPr>
      <t>3</t>
    </r>
    <r>
      <rPr>
        <sz val="10"/>
        <color theme="0"/>
        <rFont val="Arial"/>
        <family val="2"/>
      </rPr>
      <t>): 
2010</t>
    </r>
  </si>
  <si>
    <r>
      <t>Average ambient PM</t>
    </r>
    <r>
      <rPr>
        <vertAlign val="subscript"/>
        <sz val="10"/>
        <color theme="0"/>
        <rFont val="Arial"/>
        <family val="2"/>
      </rPr>
      <t>2.5</t>
    </r>
    <r>
      <rPr>
        <sz val="10"/>
        <color theme="0"/>
        <rFont val="Arial"/>
        <family val="2"/>
      </rPr>
      <t xml:space="preserve"> concentrations (μg/m</t>
    </r>
    <r>
      <rPr>
        <vertAlign val="superscript"/>
        <sz val="10"/>
        <color theme="0"/>
        <rFont val="Arial"/>
        <family val="2"/>
      </rPr>
      <t>3</t>
    </r>
    <r>
      <rPr>
        <sz val="10"/>
        <color theme="0"/>
        <rFont val="Arial"/>
        <family val="2"/>
      </rPr>
      <t>): 
2011</t>
    </r>
  </si>
  <si>
    <r>
      <t>Average ambient PM</t>
    </r>
    <r>
      <rPr>
        <vertAlign val="subscript"/>
        <sz val="10"/>
        <color theme="0"/>
        <rFont val="Arial"/>
        <family val="2"/>
      </rPr>
      <t>2.5</t>
    </r>
    <r>
      <rPr>
        <sz val="10"/>
        <color theme="0"/>
        <rFont val="Arial"/>
        <family val="2"/>
      </rPr>
      <t xml:space="preserve"> concentrations (μg/m</t>
    </r>
    <r>
      <rPr>
        <vertAlign val="superscript"/>
        <sz val="10"/>
        <color theme="0"/>
        <rFont val="Arial"/>
        <family val="2"/>
      </rPr>
      <t>3</t>
    </r>
    <r>
      <rPr>
        <sz val="10"/>
        <color theme="0"/>
        <rFont val="Arial"/>
        <family val="2"/>
      </rPr>
      <t>): 
2012</t>
    </r>
  </si>
  <si>
    <r>
      <t>Average ambient PM</t>
    </r>
    <r>
      <rPr>
        <vertAlign val="subscript"/>
        <sz val="10"/>
        <color theme="0"/>
        <rFont val="Arial"/>
        <family val="2"/>
      </rPr>
      <t>2.5</t>
    </r>
    <r>
      <rPr>
        <sz val="10"/>
        <color theme="0"/>
        <rFont val="Arial"/>
        <family val="2"/>
      </rPr>
      <t xml:space="preserve"> concentrations (μg/m</t>
    </r>
    <r>
      <rPr>
        <vertAlign val="superscript"/>
        <sz val="10"/>
        <color theme="0"/>
        <rFont val="Arial"/>
        <family val="2"/>
      </rPr>
      <t>3</t>
    </r>
    <r>
      <rPr>
        <sz val="10"/>
        <color theme="0"/>
        <rFont val="Arial"/>
        <family val="2"/>
      </rPr>
      <t xml:space="preserve">): 
2013 </t>
    </r>
    <r>
      <rPr>
        <vertAlign val="superscript"/>
        <sz val="10"/>
        <color theme="0"/>
        <rFont val="Arial"/>
        <family val="2"/>
      </rPr>
      <t>1</t>
    </r>
  </si>
  <si>
    <r>
      <t>Average ambient PM</t>
    </r>
    <r>
      <rPr>
        <vertAlign val="subscript"/>
        <sz val="10"/>
        <color theme="0"/>
        <rFont val="Arial"/>
        <family val="2"/>
      </rPr>
      <t>2.5</t>
    </r>
    <r>
      <rPr>
        <sz val="10"/>
        <color theme="0"/>
        <rFont val="Arial"/>
        <family val="2"/>
      </rPr>
      <t xml:space="preserve"> concentrations (μg/m</t>
    </r>
    <r>
      <rPr>
        <vertAlign val="superscript"/>
        <sz val="10"/>
        <color theme="0"/>
        <rFont val="Arial"/>
        <family val="2"/>
      </rPr>
      <t>3</t>
    </r>
    <r>
      <rPr>
        <sz val="10"/>
        <color theme="0"/>
        <rFont val="Arial"/>
        <family val="2"/>
      </rPr>
      <t>): 
2014</t>
    </r>
    <r>
      <rPr>
        <vertAlign val="superscript"/>
        <sz val="10"/>
        <color theme="0"/>
        <rFont val="Arial"/>
        <family val="2"/>
      </rPr>
      <t xml:space="preserve"> 1</t>
    </r>
  </si>
  <si>
    <r>
      <t>Ontario’s switch to new measurement technology in 2013 has generally resulted in increased PM</t>
    </r>
    <r>
      <rPr>
        <vertAlign val="subscript"/>
        <sz val="10"/>
        <color theme="1"/>
        <rFont val="Arial"/>
        <family val="2"/>
      </rPr>
      <t>2.5</t>
    </r>
    <r>
      <rPr>
        <sz val="10"/>
        <color theme="1"/>
        <rFont val="Arial"/>
        <family val="2"/>
      </rPr>
      <t xml:space="preserve"> annual means, as compared to means reported </t>
    </r>
  </si>
  <si>
    <t>1. HPV vaccine coverage estimates are for female students only.</t>
  </si>
  <si>
    <t xml:space="preserve"> hepatitis B vaccination and birth cohort.</t>
  </si>
  <si>
    <r>
      <t>Percentage of tested homes in Ontario with radon concentrations of 100 Bq/m</t>
    </r>
    <r>
      <rPr>
        <vertAlign val="superscript"/>
        <sz val="10"/>
        <rFont val="Arial"/>
        <family val="2"/>
      </rPr>
      <t>3</t>
    </r>
    <r>
      <rPr>
        <sz val="10"/>
        <rFont val="Arial"/>
        <family val="2"/>
      </rPr>
      <t xml:space="preserve"> or greater and median radon concentrations, by public health unit, 2009–2013</t>
    </r>
  </si>
  <si>
    <t xml:space="preserve">5. Full time: ≥1.0 full-time equivalent (FTE); note that ≥1.0 FTE does not necessarily mean there are 1 or more full-time specialist teachers because 2 or more part-time specialist teachers may account for ≥1.0 FTE. 
</t>
  </si>
  <si>
    <t>Part time: &gt;0 and &lt;1.0 FTE.</t>
  </si>
  <si>
    <t>School year</t>
  </si>
  <si>
    <t>for analyses by education status; Canadian-born for analyses by immigration status.</t>
  </si>
  <si>
    <t xml:space="preserve">(Alcohol and Gaming Commission of Ontario); Lists of Agency Stores, 2014–2016 (Liquor Control Board of Ontario) </t>
  </si>
  <si>
    <t>ferment-on-premise outlets, off-site wineries, on-site wineries, on-site breweries, on-site distilleries, LCBO Stores and grocery outlets.</t>
  </si>
  <si>
    <t xml:space="preserve">3. Off-premises outlet: retail store where people buy alcohol, but drink it elsewhere. Off-premises outlets include Agency Stores, Brewers Retail (The Beer Store), farmers' markets, 
</t>
  </si>
  <si>
    <t>Canadian Community Health Survey, 2008–2014 (Statistics Canada); Population estimates and projections, 2015 (Ministry of Finance)</t>
  </si>
  <si>
    <t>1. Household food insecurity: marginal (limiting food selection or worrying about running out of food), moderate (compromising on food quality and/or quantity) or severe</t>
  </si>
  <si>
    <t>(reducing food consumption or missing meals).</t>
  </si>
  <si>
    <t xml:space="preserve">5. Full time: ≥1.0 full-time equivalent (FTE); note that ≥1.0 FTE does not necessarily mean there are 1 or more full-time specialist teachers because 2 or more part-time specialist teachers </t>
  </si>
  <si>
    <t>may account for ≥1.0 FTE. Part time: &gt;0 and &lt;1.0 FTE.</t>
  </si>
  <si>
    <t xml:space="preserve">6. * Significant (p &lt;0.05) linear trend over eight-year period for: full-time specialist teachers in elementary schools (2006/07–2013/14, increasing); full-time specialist teachers in secondary </t>
  </si>
  <si>
    <t>schools (2006/07–2013/14, increasing).</t>
  </si>
  <si>
    <t xml:space="preserve"> account for ≥1.0 FTE. Part time: &gt;0 and &lt;1.0 FTE.</t>
  </si>
  <si>
    <t xml:space="preserve">5. Full time: ≥1.0 full-time equivalent (FTE); note that ≥1.0 FTE does not necessarily mean there are 1 or more full-time specialist teachers because 2  or more part-time specialist teachers may
</t>
  </si>
  <si>
    <t>Percentage of students in secondary school who earned one or more health and physical education credits (%): 
Grade 9 *</t>
  </si>
  <si>
    <t>Percentage of students in secondary school who earned one or more health and physical education credits (%): 
Grade 10</t>
  </si>
  <si>
    <t>Percentage of students in secondary school who earned one or more health and physical education credits (%): 
Grade 11 *</t>
  </si>
  <si>
    <t>Percentage of students in secondary school who earned one or more health and physical education credits (%): 
Grade 12 *</t>
  </si>
  <si>
    <t xml:space="preserve">2. Excludes private schools, publicly funded hospital and provincial schools, care, treatment and correctional facilities, summer, night </t>
  </si>
  <si>
    <t>and adult continuing education day schools.</t>
  </si>
  <si>
    <t xml:space="preserve">Cancer Care Ontario, Prevention and Cancer Control (Population Health and Prevention), based on analytic results provided by the Dissemination </t>
  </si>
  <si>
    <t>and Reporting Unit, Ministry of Education</t>
  </si>
  <si>
    <t>administered on or before this date.</t>
  </si>
  <si>
    <t>5. ‡ Estimate has been suppressed due to very high sampling variability caused by small cell counts.</t>
  </si>
  <si>
    <r>
      <t>2. * Significant (p &lt;0.05) linear trend for: public places (2003</t>
    </r>
    <r>
      <rPr>
        <sz val="10"/>
        <color theme="1"/>
        <rFont val="Calibri"/>
        <family val="2"/>
      </rPr>
      <t>–</t>
    </r>
    <r>
      <rPr>
        <sz val="10"/>
        <color theme="1"/>
        <rFont val="Arial"/>
        <family val="2"/>
      </rPr>
      <t>2008, decreasing; 2008</t>
    </r>
    <r>
      <rPr>
        <sz val="10"/>
        <color theme="1"/>
        <rFont val="Calibri"/>
        <family val="2"/>
      </rPr>
      <t>–</t>
    </r>
    <r>
      <rPr>
        <sz val="10"/>
        <color theme="1"/>
        <rFont val="Arial"/>
        <family val="2"/>
      </rPr>
      <t>2014, increasing); vehicle, (2003</t>
    </r>
    <r>
      <rPr>
        <sz val="10"/>
        <color theme="1"/>
        <rFont val="Calibri"/>
        <family val="2"/>
      </rPr>
      <t>–</t>
    </r>
    <r>
      <rPr>
        <sz val="10"/>
        <color theme="1"/>
        <rFont val="Arial"/>
        <family val="2"/>
      </rPr>
      <t>2014, decreasing); home (2003</t>
    </r>
    <r>
      <rPr>
        <sz val="10"/>
        <color theme="1"/>
        <rFont val="Calibri"/>
        <family val="2"/>
      </rPr>
      <t>–</t>
    </r>
    <r>
      <rPr>
        <sz val="10"/>
        <color theme="1"/>
        <rFont val="Arial"/>
        <family val="2"/>
      </rPr>
      <t>2014, decreasing).</t>
    </r>
  </si>
  <si>
    <t xml:space="preserve"> or severe (reducing food consumption or missing meals).</t>
  </si>
  <si>
    <t xml:space="preserve">2. Household food insecurity: marginal (limiting food selection or worrying about running out of food), moderate (compromising on food quality and/or quantity) </t>
  </si>
  <si>
    <t>3. † Interpret with caution due to a high amount of sampling variability in the estimate.</t>
  </si>
  <si>
    <t>1. Active transportation (numerator): trips (any distance) where walking or cycling were used as the only mode of transportation to travel directly to</t>
  </si>
  <si>
    <t>or from school, or where walking or cycling were used to travel to or from public transit as part of commuting to or from school.</t>
  </si>
  <si>
    <t xml:space="preserve">Municipal planning documents (e.g., official plans, urban design guidelines, site plan control bylaws) posted on the web and/or additional documents sent via email </t>
  </si>
  <si>
    <t>from the municipality for each of the 26 Ontario local municipalities with populations of 100,000 or greater, 2016</t>
  </si>
  <si>
    <t xml:space="preserve">1. Online municipal planning documents were reviewed to identify whether documents included guidelines with statements on the provision of shade (“shade policies”). </t>
  </si>
  <si>
    <t>Municipalities were then contacted and asked to confirm the information that was retrieved online and to identify additional relevant policies in their municipalities.</t>
  </si>
  <si>
    <t xml:space="preserve">2. Includes Ontario local municipalities with populations of 100,000 or more: Ajax, Barrie, Brampton, Burlington, Cambridge, Chatham-Kent, Greater Sudbury, Guelph, </t>
  </si>
  <si>
    <t>Waterloo, Whitby and Windsor.</t>
  </si>
  <si>
    <t xml:space="preserve"> Hamilton, Kingston, Kitchener, London, Markham, Milton, Mississauga, Oakville, Oshawa, Ottawa, Richmond Hill, St. Catharines, Thunder Bay, Toronto,  Vaughan, </t>
  </si>
  <si>
    <t xml:space="preserve">3. Strength of shade policy: Strong shade policy (guidelines that the municipality follows when evaluating plans for developing or redeveloping sites state that shade should be </t>
  </si>
  <si>
    <t xml:space="preserve">provided for a broad range of both municipally and privately owned sites); Moderate shade policy (guidelines that the municipality follows when evaluating plans for developing </t>
  </si>
  <si>
    <t xml:space="preserve">or redeveloping sites state that shade should be provided for only a few types of municipally and/or privately owned sites);  Limited shade policy (guidelines that the </t>
  </si>
  <si>
    <t xml:space="preserve">municipality follows when evaluating plans for developing or redeveloping sites state that shade should be considered for one or more type of municipally and/or privately </t>
  </si>
  <si>
    <t>at the present time for the local municipality).</t>
  </si>
  <si>
    <t xml:space="preserve">owned sites, but it is not essential), or; Shade policy not included (a statement on the provision of shade is not included in guidelines found in planning policy documents </t>
  </si>
  <si>
    <r>
      <t>allow calculation of medians to be performed; a total of 662 homes in Ontario (16.7% of all samples) had radon concentrations below 15 Bq/m</t>
    </r>
    <r>
      <rPr>
        <vertAlign val="superscript"/>
        <sz val="10"/>
        <rFont val="Arial"/>
        <family val="2"/>
      </rPr>
      <t>3</t>
    </r>
    <r>
      <rPr>
        <sz val="10"/>
        <rFont val="Arial"/>
        <family val="2"/>
      </rPr>
      <t>.</t>
    </r>
  </si>
  <si>
    <r>
      <t>2. The minimum detection limit for a three-month radon test is 15 Bq/m</t>
    </r>
    <r>
      <rPr>
        <vertAlign val="superscript"/>
        <sz val="10"/>
        <rFont val="Arial"/>
        <family val="2"/>
      </rPr>
      <t>3</t>
    </r>
    <r>
      <rPr>
        <sz val="10"/>
        <rFont val="Arial"/>
        <family val="2"/>
      </rPr>
      <t xml:space="preserve"> and for data points below 15 Bq/m</t>
    </r>
    <r>
      <rPr>
        <vertAlign val="superscript"/>
        <sz val="10"/>
        <rFont val="Arial"/>
        <family val="2"/>
      </rPr>
      <t>3</t>
    </r>
    <r>
      <rPr>
        <sz val="10"/>
        <rFont val="Arial"/>
        <family val="2"/>
      </rPr>
      <t>, a value of 8 Bq/m</t>
    </r>
    <r>
      <rPr>
        <vertAlign val="superscript"/>
        <sz val="10"/>
        <rFont val="Arial"/>
        <family val="2"/>
      </rPr>
      <t>3</t>
    </r>
    <r>
      <rPr>
        <sz val="10"/>
        <rFont val="Arial"/>
        <family val="2"/>
      </rPr>
      <t xml:space="preserve"> (roughly half the detection limit) was substituted to</t>
    </r>
  </si>
  <si>
    <t xml:space="preserve">taking the number of results in each of these radon concentration categories, dividing them by the total number of homes tested, and multiplying the result by 100. </t>
  </si>
  <si>
    <r>
      <t>3. Percentage of tested homes with radon concentrations of 100 to less than 200 Bq/m</t>
    </r>
    <r>
      <rPr>
        <vertAlign val="superscript"/>
        <sz val="10"/>
        <rFont val="Arial"/>
        <family val="2"/>
      </rPr>
      <t>3</t>
    </r>
    <r>
      <rPr>
        <sz val="10"/>
        <rFont val="Arial"/>
        <family val="2"/>
      </rPr>
      <t>, 100 Bq/m</t>
    </r>
    <r>
      <rPr>
        <vertAlign val="superscript"/>
        <sz val="10"/>
        <rFont val="Arial"/>
        <family val="2"/>
      </rPr>
      <t>3</t>
    </r>
    <r>
      <rPr>
        <sz val="10"/>
        <rFont val="Arial"/>
        <family val="2"/>
      </rPr>
      <t xml:space="preserve"> or greater, or 200 Bq/m</t>
    </r>
    <r>
      <rPr>
        <vertAlign val="superscript"/>
        <sz val="10"/>
        <rFont val="Arial"/>
        <family val="2"/>
      </rPr>
      <t>3</t>
    </r>
    <r>
      <rPr>
        <sz val="10"/>
        <rFont val="Arial"/>
        <family val="2"/>
      </rPr>
      <t xml:space="preserve"> or greater: values are raw percentages, calculated by </t>
    </r>
  </si>
  <si>
    <r>
      <t>4. 100 Bq/m</t>
    </r>
    <r>
      <rPr>
        <vertAlign val="superscript"/>
        <sz val="10"/>
        <rFont val="Arial"/>
        <family val="2"/>
      </rPr>
      <t>3</t>
    </r>
    <r>
      <rPr>
        <sz val="10"/>
        <rFont val="Arial"/>
        <family val="2"/>
      </rPr>
      <t xml:space="preserve"> is the national reference level recommended by the World Health Organization. The reference level is the radon concentration above which a country would require </t>
    </r>
  </si>
  <si>
    <t>or strongly recommend remedial action be taken in a home to limit risk to occupants from exposure to radon.</t>
  </si>
  <si>
    <r>
      <t>whenever the average annual radon concentration exceeds 200 Bq/m</t>
    </r>
    <r>
      <rPr>
        <vertAlign val="superscript"/>
        <sz val="10"/>
        <rFont val="Arial"/>
        <family val="2"/>
      </rPr>
      <t>3</t>
    </r>
    <r>
      <rPr>
        <sz val="10"/>
        <rFont val="Arial"/>
        <family val="2"/>
      </rPr>
      <t xml:space="preserve"> in the normal occupancy area.</t>
    </r>
  </si>
  <si>
    <r>
      <t>plus the percentage of tested homes with radon concentrations of 200 Bq/m</t>
    </r>
    <r>
      <rPr>
        <vertAlign val="superscript"/>
        <sz val="10"/>
        <rFont val="Arial"/>
        <family val="2"/>
      </rPr>
      <t>3</t>
    </r>
    <r>
      <rPr>
        <sz val="10"/>
        <rFont val="Arial"/>
        <family val="2"/>
      </rPr>
      <t xml:space="preserve"> or greater, in a given public health unit. </t>
    </r>
  </si>
  <si>
    <t>Cancer Care Ontario, Prevention and Cancer Control (Population Health and Prevention), based on analytic results presented in the Air Quality in Ontario 2013 and 2014 reports</t>
  </si>
  <si>
    <t>Air Quality in Ontario 2013 Report and Air Quality in Ontario 2014 Report (Ontario Ministry of the Environment and Climate Change).</t>
  </si>
  <si>
    <t>Available from http://www.airqualityontario.com/downloads/AirQualityInOntarioReportAndAppendix2013.pdf; http://www.airqualityontario.com/downloads/AirQualityInOntarioReportAndAppendix2014.pdf.</t>
  </si>
  <si>
    <t xml:space="preserve"> students, or students who have dropped out of school are captured in the denominator is variable.</t>
  </si>
  <si>
    <t xml:space="preserve"> public health units for schools located within their geographic boundaries. However, the extent to which home-schooled, independent school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</si>
</sst>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 0.0\)"/>
    <numFmt numFmtId="166" formatCode="0.0%"/>
    <numFmt numFmtId="167" formatCode="0.0000000000000"/>
    <numFmt numFmtId="168" formatCode="0.0\ \†"/>
    <numFmt numFmtId="169" formatCode="\+\ 0.0"/>
    <numFmt numFmtId="170" formatCode="\ \ 0.0"/>
  </numFmts>
  <fonts count="46" x14ac:knownFonts="1">
    <font>
      <sz val="11"/>
      <color theme="1"/>
      <name val="Calibri"/>
      <family val="2"/>
      <scheme val="minor"/>
    </font>
    <font>
      <sz val="11"/>
      <color theme="1"/>
      <name val="Calibri"/>
      <family val="2"/>
      <scheme val="minor"/>
    </font>
    <font>
      <sz val="10"/>
      <name val="Arial"/>
      <family val="2"/>
    </font>
    <font>
      <sz val="10"/>
      <color theme="1"/>
      <name val="Arial"/>
      <family val="2"/>
    </font>
    <font>
      <sz val="9"/>
      <name val="Arial"/>
      <family val="2"/>
    </font>
    <font>
      <sz val="10"/>
      <color theme="0" tint="-0.499984740745262"/>
      <name val="Arial"/>
      <family val="2"/>
    </font>
    <font>
      <sz val="10"/>
      <name val="MS Sans Serif"/>
    </font>
    <font>
      <sz val="10"/>
      <color rgb="FF000000"/>
      <name val="Times New Roman"/>
      <family val="1"/>
    </font>
    <font>
      <u/>
      <sz val="11"/>
      <color theme="10"/>
      <name val="Calibri"/>
      <family val="2"/>
      <scheme val="minor"/>
    </font>
    <font>
      <sz val="11"/>
      <name val="Calibri Light"/>
      <family val="2"/>
      <scheme val="major"/>
    </font>
    <font>
      <u/>
      <sz val="11"/>
      <color theme="10"/>
      <name val="Calibri Light"/>
      <family val="2"/>
      <scheme val="major"/>
    </font>
    <font>
      <vertAlign val="subscript"/>
      <sz val="11"/>
      <name val="Calibri Light"/>
      <family val="2"/>
      <scheme val="major"/>
    </font>
    <font>
      <b/>
      <sz val="18"/>
      <name val="Calibri Light"/>
      <family val="2"/>
      <scheme val="major"/>
    </font>
    <font>
      <sz val="12"/>
      <color theme="1"/>
      <name val="Calibri Light"/>
      <family val="2"/>
      <scheme val="major"/>
    </font>
    <font>
      <b/>
      <sz val="14"/>
      <color theme="4" tint="-0.499984740745262"/>
      <name val="Calibri Light"/>
      <family val="2"/>
      <scheme val="major"/>
    </font>
    <font>
      <sz val="10"/>
      <color rgb="FF000000"/>
      <name val="Arial"/>
      <family val="2"/>
    </font>
    <font>
      <sz val="11"/>
      <color rgb="FF000000"/>
      <name val="Arial"/>
      <family val="2"/>
    </font>
    <font>
      <sz val="11"/>
      <color rgb="FFFF0000"/>
      <name val="Calibri Light"/>
      <family val="2"/>
      <scheme val="major"/>
    </font>
    <font>
      <sz val="10"/>
      <color theme="1"/>
      <name val="Calibri"/>
      <family val="2"/>
      <scheme val="minor"/>
    </font>
    <font>
      <vertAlign val="subscript"/>
      <sz val="10"/>
      <color rgb="FF000000"/>
      <name val="Arial"/>
      <family val="2"/>
    </font>
    <font>
      <vertAlign val="superscript"/>
      <sz val="10"/>
      <name val="Arial"/>
      <family val="2"/>
    </font>
    <font>
      <b/>
      <sz val="10"/>
      <color theme="1"/>
      <name val="Calibri"/>
      <family val="2"/>
      <scheme val="minor"/>
    </font>
    <font>
      <sz val="10"/>
      <color theme="0"/>
      <name val="Arial"/>
      <family val="2"/>
    </font>
    <font>
      <sz val="10"/>
      <color indexed="9"/>
      <name val="Arial"/>
      <family val="2"/>
    </font>
    <font>
      <sz val="10"/>
      <color indexed="8"/>
      <name val="Arial"/>
      <family val="2"/>
    </font>
    <font>
      <sz val="10"/>
      <color theme="1"/>
      <name val="Times New Roman"/>
      <family val="1"/>
    </font>
    <font>
      <sz val="10"/>
      <color theme="1"/>
      <name val="Calibri Light"/>
      <family val="2"/>
      <scheme val="major"/>
    </font>
    <font>
      <b/>
      <sz val="10"/>
      <name val="Arial"/>
      <family val="2"/>
    </font>
    <font>
      <sz val="10"/>
      <color rgb="FFFF0000"/>
      <name val="Arial"/>
      <family val="2"/>
    </font>
    <font>
      <vertAlign val="superscript"/>
      <sz val="10"/>
      <color theme="0"/>
      <name val="Arial"/>
      <family val="2"/>
    </font>
    <font>
      <b/>
      <sz val="10"/>
      <color theme="1"/>
      <name val="Arial"/>
      <family val="2"/>
    </font>
    <font>
      <sz val="10"/>
      <color rgb="FF2E74B5"/>
      <name val="Arial"/>
      <family val="2"/>
    </font>
    <font>
      <b/>
      <sz val="10"/>
      <name val="Calibri"/>
      <family val="2"/>
      <scheme val="minor"/>
    </font>
    <font>
      <sz val="10"/>
      <color rgb="FFFF0000"/>
      <name val="Calibri"/>
      <family val="2"/>
      <scheme val="minor"/>
    </font>
    <font>
      <sz val="10"/>
      <color theme="0" tint="-0.34998626667073579"/>
      <name val="Arial"/>
      <family val="2"/>
    </font>
    <font>
      <b/>
      <sz val="10"/>
      <color rgb="FFFF0000"/>
      <name val="Arial"/>
      <family val="2"/>
    </font>
    <font>
      <sz val="10"/>
      <name val="Calibri"/>
      <family val="2"/>
      <scheme val="minor"/>
    </font>
    <font>
      <b/>
      <sz val="10"/>
      <color indexed="8"/>
      <name val="Arial"/>
      <family val="2"/>
    </font>
    <font>
      <sz val="10"/>
      <color theme="0" tint="-0.34998626667073579"/>
      <name val="Calibri"/>
      <family val="2"/>
      <scheme val="minor"/>
    </font>
    <font>
      <sz val="11"/>
      <color theme="1"/>
      <name val="Arial"/>
      <family val="2"/>
    </font>
    <font>
      <u/>
      <sz val="11"/>
      <color theme="10"/>
      <name val="Arial"/>
      <family val="2"/>
    </font>
    <font>
      <sz val="11"/>
      <name val="Arial"/>
      <family val="2"/>
    </font>
    <font>
      <vertAlign val="superscript"/>
      <sz val="11"/>
      <name val="Calibri Light"/>
      <family val="2"/>
      <scheme val="major"/>
    </font>
    <font>
      <sz val="10"/>
      <color theme="1"/>
      <name val="Calibri"/>
      <family val="2"/>
    </font>
    <font>
      <vertAlign val="subscript"/>
      <sz val="10"/>
      <color theme="0"/>
      <name val="Arial"/>
      <family val="2"/>
    </font>
    <font>
      <vertAlign val="subscript"/>
      <sz val="10"/>
      <color theme="1"/>
      <name val="Arial"/>
      <family val="2"/>
    </font>
  </fonts>
  <fills count="7">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6" tint="0.79998168889431442"/>
        <bgColor theme="6" tint="0.79998168889431442"/>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s>
  <cellStyleXfs count="8">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applyNumberFormat="0" applyFill="0" applyBorder="0" applyAlignment="0" applyProtection="0"/>
    <xf numFmtId="0" fontId="6" fillId="0" borderId="0"/>
    <xf numFmtId="0" fontId="7" fillId="0" borderId="0"/>
    <xf numFmtId="0" fontId="8" fillId="0" borderId="0" applyNumberFormat="0" applyFill="0" applyBorder="0" applyAlignment="0" applyProtection="0"/>
  </cellStyleXfs>
  <cellXfs count="440">
    <xf numFmtId="0" fontId="0" fillId="0" borderId="0" xfId="0"/>
    <xf numFmtId="0" fontId="0" fillId="0" borderId="0" xfId="0" applyFont="1"/>
    <xf numFmtId="0" fontId="4" fillId="3" borderId="0" xfId="0" applyFont="1" applyFill="1"/>
    <xf numFmtId="0" fontId="0" fillId="3" borderId="0" xfId="0" applyFill="1"/>
    <xf numFmtId="0" fontId="3" fillId="3" borderId="0" xfId="0" applyFont="1" applyFill="1" applyAlignment="1">
      <alignment horizontal="left" vertical="top" wrapText="1"/>
    </xf>
    <xf numFmtId="0" fontId="0" fillId="3" borderId="0" xfId="0" applyFont="1" applyFill="1"/>
    <xf numFmtId="0" fontId="3" fillId="3" borderId="0" xfId="0" applyFont="1" applyFill="1"/>
    <xf numFmtId="0" fontId="3" fillId="3" borderId="0" xfId="0" applyFont="1" applyFill="1" applyAlignment="1">
      <alignment horizontal="right"/>
    </xf>
    <xf numFmtId="0" fontId="3" fillId="3" borderId="0" xfId="0" applyFont="1" applyFill="1" applyAlignment="1">
      <alignment horizontal="left"/>
    </xf>
    <xf numFmtId="164" fontId="3" fillId="3" borderId="0" xfId="0" applyNumberFormat="1" applyFont="1" applyFill="1" applyBorder="1"/>
    <xf numFmtId="0" fontId="3" fillId="3" borderId="0" xfId="0" applyFont="1" applyFill="1" applyAlignment="1">
      <alignment vertical="top"/>
    </xf>
    <xf numFmtId="0" fontId="3" fillId="3" borderId="0" xfId="0" applyFont="1" applyFill="1" applyAlignment="1">
      <alignment horizontal="left" vertical="top"/>
    </xf>
    <xf numFmtId="0" fontId="5" fillId="3" borderId="0" xfId="0" applyFont="1" applyFill="1"/>
    <xf numFmtId="0" fontId="4" fillId="3" borderId="0" xfId="0" applyFont="1" applyFill="1" applyAlignment="1">
      <alignment horizontal="left" vertical="top" wrapText="1"/>
    </xf>
    <xf numFmtId="0" fontId="0" fillId="3" borderId="0" xfId="0" applyFont="1" applyFill="1" applyAlignment="1">
      <alignment vertical="center"/>
    </xf>
    <xf numFmtId="0" fontId="0" fillId="0" borderId="0" xfId="0" applyFont="1" applyAlignment="1">
      <alignment vertical="center"/>
    </xf>
    <xf numFmtId="49" fontId="9" fillId="0" borderId="3" xfId="4" applyNumberFormat="1" applyFont="1" applyFill="1" applyBorder="1" applyAlignment="1">
      <alignment horizontal="left" vertical="center" wrapText="1"/>
    </xf>
    <xf numFmtId="0" fontId="0" fillId="3" borderId="0" xfId="0" applyFont="1" applyFill="1" applyBorder="1"/>
    <xf numFmtId="0" fontId="0" fillId="0" borderId="0" xfId="0" applyFont="1" applyBorder="1"/>
    <xf numFmtId="0" fontId="9" fillId="0" borderId="12" xfId="0" applyFont="1" applyFill="1" applyBorder="1" applyAlignment="1">
      <alignment horizontal="left" vertical="center" wrapText="1"/>
    </xf>
    <xf numFmtId="0" fontId="10" fillId="0" borderId="4" xfId="7" applyFont="1" applyFill="1" applyBorder="1" applyAlignment="1">
      <alignment horizontal="center" vertical="center"/>
    </xf>
    <xf numFmtId="0" fontId="10" fillId="0" borderId="11" xfId="7" applyFont="1" applyFill="1" applyBorder="1" applyAlignment="1">
      <alignment horizontal="center" vertical="center"/>
    </xf>
    <xf numFmtId="0" fontId="9" fillId="0" borderId="6" xfId="7" applyFont="1" applyFill="1" applyBorder="1" applyAlignment="1">
      <alignment horizontal="center" vertical="center"/>
    </xf>
    <xf numFmtId="0" fontId="9" fillId="0" borderId="2" xfId="7" applyFont="1" applyFill="1" applyBorder="1" applyAlignment="1">
      <alignment horizontal="center" vertical="center"/>
    </xf>
    <xf numFmtId="0" fontId="9" fillId="0" borderId="13" xfId="0" applyFont="1" applyFill="1" applyBorder="1" applyAlignment="1">
      <alignment horizontal="left" vertical="center" wrapText="1"/>
    </xf>
    <xf numFmtId="0" fontId="9" fillId="0" borderId="5" xfId="0" applyFont="1" applyFill="1" applyBorder="1" applyAlignment="1">
      <alignment horizontal="left" vertical="center" wrapText="1"/>
    </xf>
    <xf numFmtId="0" fontId="13" fillId="3" borderId="0" xfId="0" applyFont="1" applyFill="1" applyAlignment="1">
      <alignment vertical="center"/>
    </xf>
    <xf numFmtId="0" fontId="15" fillId="3" borderId="0" xfId="6" applyFont="1" applyFill="1" applyBorder="1" applyAlignment="1">
      <alignment horizontal="left" vertical="top"/>
    </xf>
    <xf numFmtId="0" fontId="16" fillId="3" borderId="0" xfId="6" applyFont="1" applyFill="1" applyBorder="1" applyAlignment="1">
      <alignment horizontal="left" vertical="top"/>
    </xf>
    <xf numFmtId="0" fontId="17" fillId="3" borderId="0" xfId="0" applyFont="1" applyFill="1"/>
    <xf numFmtId="0" fontId="18" fillId="3" borderId="0" xfId="0" applyFont="1" applyFill="1"/>
    <xf numFmtId="0" fontId="7" fillId="3" borderId="0" xfId="6" applyFont="1" applyFill="1" applyBorder="1" applyAlignment="1">
      <alignment horizontal="left" vertical="top"/>
    </xf>
    <xf numFmtId="0" fontId="3" fillId="3" borderId="0" xfId="0" applyFont="1" applyFill="1" applyBorder="1"/>
    <xf numFmtId="0" fontId="3" fillId="0" borderId="0" xfId="0" applyFont="1"/>
    <xf numFmtId="164" fontId="18" fillId="3" borderId="0" xfId="0" applyNumberFormat="1" applyFont="1" applyFill="1"/>
    <xf numFmtId="0" fontId="18" fillId="3" borderId="0" xfId="0" applyFont="1" applyFill="1" applyAlignment="1">
      <alignment vertical="top"/>
    </xf>
    <xf numFmtId="0" fontId="2" fillId="3" borderId="0" xfId="0" applyFont="1" applyFill="1"/>
    <xf numFmtId="0" fontId="3" fillId="3" borderId="6" xfId="0" applyFont="1" applyFill="1" applyBorder="1" applyAlignment="1">
      <alignment horizontal="left"/>
    </xf>
    <xf numFmtId="164" fontId="3" fillId="3" borderId="6" xfId="0" applyNumberFormat="1" applyFont="1" applyFill="1" applyBorder="1" applyAlignment="1">
      <alignment horizontal="center"/>
    </xf>
    <xf numFmtId="165" fontId="3" fillId="3" borderId="6" xfId="0" applyNumberFormat="1" applyFont="1" applyFill="1" applyBorder="1" applyAlignment="1">
      <alignment horizontal="center"/>
    </xf>
    <xf numFmtId="0" fontId="3" fillId="3" borderId="6" xfId="0" applyNumberFormat="1" applyFont="1" applyFill="1" applyBorder="1" applyAlignment="1">
      <alignment horizontal="center"/>
    </xf>
    <xf numFmtId="0" fontId="24" fillId="3" borderId="0" xfId="0" applyFont="1" applyFill="1" applyAlignment="1">
      <alignment horizontal="left" vertical="top"/>
    </xf>
    <xf numFmtId="49" fontId="3" fillId="3" borderId="0" xfId="0" applyNumberFormat="1" applyFont="1" applyFill="1" applyAlignment="1">
      <alignment horizontal="left" vertical="top"/>
    </xf>
    <xf numFmtId="0" fontId="3" fillId="3" borderId="0" xfId="0" applyFont="1" applyFill="1" applyBorder="1" applyAlignment="1">
      <alignment horizontal="left" vertical="top"/>
    </xf>
    <xf numFmtId="164" fontId="3" fillId="3" borderId="0" xfId="0" applyNumberFormat="1" applyFont="1" applyFill="1" applyBorder="1" applyAlignment="1">
      <alignment horizontal="left" vertical="top"/>
    </xf>
    <xf numFmtId="0" fontId="18" fillId="0" borderId="0" xfId="0" applyFont="1"/>
    <xf numFmtId="0" fontId="18" fillId="3" borderId="0" xfId="0" applyFont="1" applyFill="1" applyAlignment="1">
      <alignment vertical="center"/>
    </xf>
    <xf numFmtId="0" fontId="18" fillId="0" borderId="0" xfId="0" applyFont="1" applyAlignment="1">
      <alignment vertical="center"/>
    </xf>
    <xf numFmtId="0" fontId="18" fillId="3" borderId="0" xfId="0" applyFont="1" applyFill="1" applyBorder="1"/>
    <xf numFmtId="0" fontId="26" fillId="3" borderId="0" xfId="0" applyFont="1" applyFill="1"/>
    <xf numFmtId="49" fontId="3" fillId="3" borderId="0" xfId="0" applyNumberFormat="1" applyFont="1" applyFill="1" applyAlignment="1">
      <alignment vertical="top"/>
    </xf>
    <xf numFmtId="0" fontId="18" fillId="3" borderId="0" xfId="0" applyFont="1" applyFill="1" applyAlignment="1">
      <alignment horizontal="left" vertical="top"/>
    </xf>
    <xf numFmtId="0" fontId="7" fillId="0" borderId="0" xfId="6" applyFont="1" applyFill="1" applyBorder="1" applyAlignment="1">
      <alignment horizontal="left" vertical="top"/>
    </xf>
    <xf numFmtId="0" fontId="26" fillId="3" borderId="0" xfId="6" applyFont="1" applyFill="1" applyBorder="1" applyAlignment="1">
      <alignment horizontal="left" vertical="top"/>
    </xf>
    <xf numFmtId="0" fontId="24" fillId="3" borderId="0" xfId="6" applyFont="1" applyFill="1" applyAlignment="1">
      <alignment horizontal="left" vertical="top" readingOrder="1"/>
    </xf>
    <xf numFmtId="49" fontId="3" fillId="3" borderId="0" xfId="6" applyNumberFormat="1" applyFont="1" applyFill="1" applyAlignment="1">
      <alignment horizontal="left" vertical="top" readingOrder="1"/>
    </xf>
    <xf numFmtId="0" fontId="3" fillId="3" borderId="0" xfId="6" applyFont="1" applyFill="1" applyAlignment="1">
      <alignment vertical="top" readingOrder="1"/>
    </xf>
    <xf numFmtId="0" fontId="3" fillId="3" borderId="0" xfId="6" applyFont="1" applyFill="1" applyAlignment="1">
      <alignment horizontal="right" vertical="top" readingOrder="1"/>
    </xf>
    <xf numFmtId="0" fontId="3" fillId="3" borderId="0" xfId="6" applyFont="1" applyFill="1" applyBorder="1" applyAlignment="1">
      <alignment vertical="top" readingOrder="1"/>
    </xf>
    <xf numFmtId="0" fontId="3" fillId="3" borderId="0" xfId="0" applyFont="1" applyFill="1" applyBorder="1" applyAlignment="1">
      <alignment horizontal="left"/>
    </xf>
    <xf numFmtId="0" fontId="15" fillId="3" borderId="0" xfId="0" applyFont="1" applyFill="1" applyBorder="1" applyAlignment="1">
      <alignment horizontal="left"/>
    </xf>
    <xf numFmtId="0" fontId="2" fillId="3" borderId="0" xfId="5" applyFont="1" applyFill="1" applyAlignment="1">
      <alignment vertical="top"/>
    </xf>
    <xf numFmtId="0" fontId="3" fillId="0" borderId="0" xfId="5" applyFont="1" applyFill="1" applyAlignment="1">
      <alignment vertical="top"/>
    </xf>
    <xf numFmtId="0" fontId="3" fillId="3" borderId="0" xfId="0" applyFont="1" applyFill="1" applyAlignment="1">
      <alignment wrapText="1"/>
    </xf>
    <xf numFmtId="0" fontId="3" fillId="3" borderId="0" xfId="0" applyFont="1" applyFill="1" applyAlignment="1">
      <alignment vertical="top" wrapText="1"/>
    </xf>
    <xf numFmtId="49" fontId="3" fillId="3" borderId="0" xfId="0" applyNumberFormat="1" applyFont="1" applyFill="1" applyBorder="1" applyAlignment="1">
      <alignment horizontal="left"/>
    </xf>
    <xf numFmtId="0" fontId="30" fillId="3" borderId="0" xfId="0" applyFont="1" applyFill="1" applyBorder="1" applyAlignment="1">
      <alignment horizontal="left" vertical="top"/>
    </xf>
    <xf numFmtId="0" fontId="18" fillId="3" borderId="0" xfId="0" applyFont="1" applyFill="1" applyAlignment="1">
      <alignment wrapText="1"/>
    </xf>
    <xf numFmtId="0" fontId="18" fillId="0" borderId="0" xfId="0" applyFont="1" applyAlignment="1">
      <alignment wrapText="1"/>
    </xf>
    <xf numFmtId="0" fontId="32" fillId="3" borderId="0" xfId="0" applyFont="1" applyFill="1"/>
    <xf numFmtId="0" fontId="32" fillId="0" borderId="0" xfId="0" applyFont="1" applyFill="1"/>
    <xf numFmtId="1" fontId="3" fillId="3" borderId="0" xfId="0" applyNumberFormat="1" applyFont="1" applyFill="1"/>
    <xf numFmtId="164" fontId="3" fillId="3" borderId="0" xfId="0" applyNumberFormat="1" applyFont="1" applyFill="1"/>
    <xf numFmtId="0" fontId="3" fillId="3" borderId="6" xfId="0" applyFont="1" applyFill="1" applyBorder="1" applyAlignment="1"/>
    <xf numFmtId="2" fontId="18" fillId="3" borderId="0" xfId="0" applyNumberFormat="1" applyFont="1" applyFill="1"/>
    <xf numFmtId="0" fontId="30" fillId="3" borderId="0" xfId="0" applyFont="1" applyFill="1" applyBorder="1" applyAlignment="1">
      <alignment horizontal="left"/>
    </xf>
    <xf numFmtId="49" fontId="3" fillId="3" borderId="0" xfId="0" applyNumberFormat="1" applyFont="1" applyFill="1"/>
    <xf numFmtId="0" fontId="2" fillId="3" borderId="0" xfId="0" applyFont="1" applyFill="1" applyBorder="1" applyAlignment="1">
      <alignment vertical="top"/>
    </xf>
    <xf numFmtId="0" fontId="33" fillId="3" borderId="0" xfId="0" applyFont="1" applyFill="1"/>
    <xf numFmtId="164" fontId="3" fillId="0" borderId="0" xfId="0" applyNumberFormat="1" applyFont="1"/>
    <xf numFmtId="0" fontId="15" fillId="0" borderId="6" xfId="0" applyFont="1" applyFill="1" applyBorder="1" applyAlignment="1">
      <alignment horizontal="left" indent="2"/>
    </xf>
    <xf numFmtId="0" fontId="15" fillId="0" borderId="6" xfId="0" applyFont="1" applyBorder="1" applyAlignment="1">
      <alignment horizontal="left" indent="2"/>
    </xf>
    <xf numFmtId="0" fontId="3" fillId="0" borderId="0" xfId="0" applyFont="1" applyFill="1" applyBorder="1" applyAlignment="1">
      <alignment horizontal="left" vertical="top"/>
    </xf>
    <xf numFmtId="49" fontId="3" fillId="0" borderId="0" xfId="0" applyNumberFormat="1" applyFont="1" applyAlignment="1">
      <alignment vertical="top"/>
    </xf>
    <xf numFmtId="0" fontId="3" fillId="0" borderId="0" xfId="0" applyFont="1" applyAlignment="1">
      <alignment vertical="top"/>
    </xf>
    <xf numFmtId="0" fontId="2" fillId="0" borderId="0" xfId="0" applyFont="1" applyFill="1" applyAlignment="1">
      <alignment vertical="top"/>
    </xf>
    <xf numFmtId="0" fontId="3" fillId="0" borderId="0" xfId="0" applyFont="1" applyFill="1" applyBorder="1" applyAlignment="1">
      <alignment horizontal="left"/>
    </xf>
    <xf numFmtId="0" fontId="2" fillId="0" borderId="0" xfId="0" applyFont="1" applyBorder="1"/>
    <xf numFmtId="0" fontId="3" fillId="0" borderId="0" xfId="0" applyFont="1" applyAlignment="1">
      <alignment vertical="center"/>
    </xf>
    <xf numFmtId="166" fontId="3" fillId="0" borderId="0" xfId="0" applyNumberFormat="1" applyFont="1"/>
    <xf numFmtId="0" fontId="30" fillId="0" borderId="0" xfId="0" applyFont="1" applyFill="1" applyBorder="1" applyAlignment="1">
      <alignment horizontal="left"/>
    </xf>
    <xf numFmtId="2" fontId="3" fillId="0" borderId="0" xfId="0" applyNumberFormat="1" applyFont="1" applyBorder="1"/>
    <xf numFmtId="0" fontId="35" fillId="0" borderId="0" xfId="0" applyFont="1" applyAlignment="1">
      <alignment vertical="center"/>
    </xf>
    <xf numFmtId="0" fontId="36" fillId="3" borderId="0" xfId="0" applyFont="1" applyFill="1"/>
    <xf numFmtId="0" fontId="36" fillId="0" borderId="0" xfId="0" applyFont="1" applyFill="1"/>
    <xf numFmtId="0" fontId="18" fillId="0" borderId="0" xfId="0" applyFont="1" applyAlignment="1">
      <alignment vertical="top"/>
    </xf>
    <xf numFmtId="49" fontId="2" fillId="3" borderId="0" xfId="4" applyNumberFormat="1" applyFont="1" applyFill="1" applyAlignment="1">
      <alignment vertical="center"/>
    </xf>
    <xf numFmtId="0" fontId="3" fillId="3" borderId="6" xfId="0" applyFont="1" applyFill="1" applyBorder="1" applyAlignment="1">
      <alignment horizontal="center"/>
    </xf>
    <xf numFmtId="49" fontId="3" fillId="3" borderId="0" xfId="0" applyNumberFormat="1" applyFont="1" applyFill="1" applyBorder="1" applyAlignment="1">
      <alignment horizontal="left" vertical="top"/>
    </xf>
    <xf numFmtId="49" fontId="3" fillId="3" borderId="0" xfId="0" applyNumberFormat="1" applyFont="1" applyFill="1" applyAlignment="1">
      <alignment horizontal="left" vertical="top" wrapText="1"/>
    </xf>
    <xf numFmtId="49" fontId="3" fillId="3" borderId="0" xfId="0" applyNumberFormat="1" applyFont="1" applyFill="1" applyBorder="1" applyAlignment="1">
      <alignment horizontal="left" vertical="top" wrapText="1"/>
    </xf>
    <xf numFmtId="0" fontId="2" fillId="0" borderId="6" xfId="0" applyFont="1" applyFill="1" applyBorder="1" applyAlignment="1">
      <alignment horizontal="center"/>
    </xf>
    <xf numFmtId="0" fontId="3" fillId="3" borderId="8" xfId="0" applyFont="1" applyFill="1" applyBorder="1" applyAlignment="1">
      <alignment horizontal="left"/>
    </xf>
    <xf numFmtId="0" fontId="2" fillId="3" borderId="4" xfId="0" applyFont="1" applyFill="1" applyBorder="1" applyAlignment="1">
      <alignment horizontal="center"/>
    </xf>
    <xf numFmtId="0" fontId="3" fillId="3" borderId="0" xfId="0" applyFont="1" applyFill="1" applyAlignment="1">
      <alignment horizontal="right" vertical="top"/>
    </xf>
    <xf numFmtId="164" fontId="2" fillId="3" borderId="0" xfId="0" applyNumberFormat="1" applyFont="1" applyFill="1" applyBorder="1"/>
    <xf numFmtId="167" fontId="18" fillId="3" borderId="0" xfId="0" applyNumberFormat="1" applyFont="1" applyFill="1"/>
    <xf numFmtId="0" fontId="2" fillId="3" borderId="0" xfId="0" applyFont="1" applyFill="1" applyAlignment="1">
      <alignment vertical="top"/>
    </xf>
    <xf numFmtId="0" fontId="15" fillId="3" borderId="0" xfId="0" applyFont="1" applyFill="1" applyBorder="1" applyAlignment="1">
      <alignment horizontal="left" vertical="top" wrapText="1"/>
    </xf>
    <xf numFmtId="0" fontId="18" fillId="0" borderId="0" xfId="0" applyFont="1" applyAlignment="1">
      <alignment horizontal="left" vertical="center" indent="5"/>
    </xf>
    <xf numFmtId="0" fontId="3" fillId="3" borderId="0" xfId="0" applyFont="1" applyFill="1" applyAlignment="1">
      <alignment vertical="center"/>
    </xf>
    <xf numFmtId="3" fontId="3" fillId="3" borderId="0" xfId="0" applyNumberFormat="1" applyFont="1" applyFill="1"/>
    <xf numFmtId="0" fontId="3" fillId="3" borderId="0" xfId="0" applyFont="1" applyFill="1" applyBorder="1" applyAlignment="1">
      <alignment horizontal="left" vertical="center" wrapText="1"/>
    </xf>
    <xf numFmtId="3" fontId="3" fillId="3" borderId="0" xfId="0" applyNumberFormat="1" applyFont="1" applyFill="1" applyBorder="1"/>
    <xf numFmtId="3" fontId="3" fillId="3" borderId="0" xfId="0" applyNumberFormat="1" applyFont="1" applyFill="1" applyBorder="1" applyAlignment="1">
      <alignment vertical="center" wrapText="1"/>
    </xf>
    <xf numFmtId="164" fontId="3" fillId="3" borderId="0" xfId="0" applyNumberFormat="1" applyFont="1" applyFill="1" applyBorder="1" applyAlignment="1">
      <alignment vertical="center" wrapText="1"/>
    </xf>
    <xf numFmtId="3" fontId="3" fillId="3" borderId="0" xfId="0" applyNumberFormat="1" applyFont="1" applyFill="1" applyBorder="1" applyAlignment="1">
      <alignment horizontal="left" vertical="top" wrapText="1"/>
    </xf>
    <xf numFmtId="164" fontId="3" fillId="3" borderId="0" xfId="0" applyNumberFormat="1" applyFont="1" applyFill="1" applyBorder="1" applyAlignment="1">
      <alignment horizontal="left" vertical="top" wrapText="1"/>
    </xf>
    <xf numFmtId="0" fontId="30" fillId="3" borderId="0" xfId="0" applyFont="1" applyFill="1" applyAlignment="1">
      <alignment vertical="top"/>
    </xf>
    <xf numFmtId="0" fontId="3" fillId="3" borderId="0" xfId="0" applyFont="1" applyFill="1" applyAlignment="1">
      <alignment horizontal="center" vertical="top"/>
    </xf>
    <xf numFmtId="164" fontId="3" fillId="0" borderId="6" xfId="0" applyNumberFormat="1" applyFont="1" applyFill="1" applyBorder="1" applyAlignment="1">
      <alignment horizontal="center"/>
    </xf>
    <xf numFmtId="0" fontId="3" fillId="0" borderId="6" xfId="0" applyNumberFormat="1" applyFont="1" applyFill="1" applyBorder="1" applyAlignment="1">
      <alignment horizontal="center"/>
    </xf>
    <xf numFmtId="0" fontId="3" fillId="3" borderId="6" xfId="0" applyFont="1" applyFill="1" applyBorder="1" applyAlignment="1">
      <alignment horizontal="left" vertical="center"/>
    </xf>
    <xf numFmtId="164" fontId="3" fillId="3" borderId="6" xfId="0" applyNumberFormat="1" applyFont="1" applyFill="1" applyBorder="1" applyAlignment="1">
      <alignment horizontal="center" vertical="center"/>
    </xf>
    <xf numFmtId="0" fontId="3" fillId="3" borderId="8" xfId="0" applyFont="1" applyFill="1" applyBorder="1" applyAlignment="1">
      <alignment horizontal="left" vertical="center"/>
    </xf>
    <xf numFmtId="164" fontId="3" fillId="3" borderId="8" xfId="0" applyNumberFormat="1" applyFont="1" applyFill="1" applyBorder="1" applyAlignment="1">
      <alignment horizontal="center" vertical="center"/>
    </xf>
    <xf numFmtId="0" fontId="2" fillId="3" borderId="8" xfId="2" applyFont="1" applyFill="1" applyBorder="1" applyAlignment="1">
      <alignment vertical="center"/>
    </xf>
    <xf numFmtId="0" fontId="2" fillId="3" borderId="6" xfId="2" applyNumberFormat="1" applyFont="1" applyFill="1" applyBorder="1" applyAlignment="1">
      <alignment vertical="center"/>
    </xf>
    <xf numFmtId="0" fontId="2" fillId="3" borderId="6" xfId="2" applyFont="1" applyFill="1" applyBorder="1" applyAlignment="1">
      <alignment vertical="center"/>
    </xf>
    <xf numFmtId="0" fontId="2" fillId="3" borderId="0" xfId="0" applyFont="1" applyFill="1" applyAlignment="1">
      <alignment horizontal="right" vertical="top"/>
    </xf>
    <xf numFmtId="0" fontId="2" fillId="3" borderId="0" xfId="0" applyFont="1" applyFill="1" applyAlignment="1">
      <alignment horizontal="center" vertical="top"/>
    </xf>
    <xf numFmtId="0" fontId="38" fillId="3" borderId="0" xfId="0" applyFont="1" applyFill="1"/>
    <xf numFmtId="165" fontId="3" fillId="0" borderId="6" xfId="0" applyNumberFormat="1" applyFont="1" applyFill="1" applyBorder="1" applyAlignment="1">
      <alignment horizontal="center"/>
    </xf>
    <xf numFmtId="164" fontId="21" fillId="3" borderId="0" xfId="0" applyNumberFormat="1" applyFont="1" applyFill="1" applyAlignment="1">
      <alignment vertical="top"/>
    </xf>
    <xf numFmtId="164" fontId="18" fillId="3" borderId="0" xfId="0" applyNumberFormat="1" applyFont="1" applyFill="1" applyAlignment="1">
      <alignment horizontal="center" vertical="top"/>
    </xf>
    <xf numFmtId="164" fontId="21" fillId="3" borderId="0" xfId="0" applyNumberFormat="1" applyFont="1" applyFill="1"/>
    <xf numFmtId="164" fontId="18" fillId="3" borderId="0" xfId="0" applyNumberFormat="1" applyFont="1" applyFill="1" applyAlignment="1">
      <alignment horizontal="center"/>
    </xf>
    <xf numFmtId="0" fontId="39" fillId="3" borderId="0" xfId="0" applyFont="1" applyFill="1" applyAlignment="1">
      <alignment vertical="top"/>
    </xf>
    <xf numFmtId="0" fontId="40" fillId="3" borderId="0" xfId="7" applyFont="1" applyFill="1"/>
    <xf numFmtId="0" fontId="40" fillId="3" borderId="0" xfId="7" applyFont="1" applyFill="1" applyAlignment="1">
      <alignment horizontal="left" vertical="top"/>
    </xf>
    <xf numFmtId="0" fontId="39" fillId="3" borderId="0" xfId="0" applyFont="1" applyFill="1" applyAlignment="1">
      <alignment horizontal="left" vertical="top"/>
    </xf>
    <xf numFmtId="0" fontId="39" fillId="3" borderId="0" xfId="0" applyFont="1" applyFill="1"/>
    <xf numFmtId="0" fontId="41" fillId="3" borderId="0" xfId="0" applyFont="1" applyFill="1"/>
    <xf numFmtId="164" fontId="39" fillId="3" borderId="0" xfId="0" applyNumberFormat="1" applyFont="1" applyFill="1"/>
    <xf numFmtId="0" fontId="39" fillId="0" borderId="0" xfId="0" applyFont="1"/>
    <xf numFmtId="164" fontId="39" fillId="3" borderId="0" xfId="0" applyNumberFormat="1" applyFont="1" applyFill="1" applyBorder="1"/>
    <xf numFmtId="0" fontId="39" fillId="0" borderId="0" xfId="0" applyFont="1" applyAlignment="1">
      <alignment vertical="top"/>
    </xf>
    <xf numFmtId="0" fontId="39" fillId="3" borderId="0" xfId="0" applyFont="1" applyFill="1" applyBorder="1"/>
    <xf numFmtId="49" fontId="41" fillId="3" borderId="0" xfId="5" applyNumberFormat="1" applyFont="1" applyFill="1" applyAlignment="1">
      <alignment vertical="top"/>
    </xf>
    <xf numFmtId="0" fontId="2" fillId="3" borderId="0" xfId="0" applyFont="1" applyFill="1" applyAlignment="1">
      <alignment horizontal="left" vertical="top" wrapText="1"/>
    </xf>
    <xf numFmtId="0" fontId="36" fillId="3" borderId="0" xfId="0" applyFont="1" applyFill="1" applyAlignment="1">
      <alignment horizontal="left" vertical="top" wrapText="1"/>
    </xf>
    <xf numFmtId="49" fontId="3" fillId="3" borderId="0" xfId="0" applyNumberFormat="1" applyFont="1" applyFill="1" applyBorder="1" applyAlignment="1">
      <alignment vertical="top" wrapText="1"/>
    </xf>
    <xf numFmtId="49" fontId="9" fillId="0" borderId="3" xfId="0" applyNumberFormat="1" applyFont="1" applyFill="1" applyBorder="1" applyAlignment="1">
      <alignment horizontal="left" vertical="center" wrapText="1"/>
    </xf>
    <xf numFmtId="49" fontId="9" fillId="0" borderId="3" xfId="0" applyNumberFormat="1" applyFont="1" applyFill="1" applyBorder="1" applyAlignment="1">
      <alignment vertical="center" wrapText="1"/>
    </xf>
    <xf numFmtId="49" fontId="9" fillId="0" borderId="9" xfId="0" applyNumberFormat="1" applyFont="1" applyFill="1" applyBorder="1" applyAlignment="1">
      <alignment horizontal="left" vertical="center" wrapText="1"/>
    </xf>
    <xf numFmtId="0" fontId="3" fillId="3" borderId="6" xfId="0" applyFont="1" applyFill="1" applyBorder="1" applyAlignment="1">
      <alignment horizontal="left" indent="1"/>
    </xf>
    <xf numFmtId="164" fontId="3" fillId="3" borderId="6" xfId="0" applyNumberFormat="1" applyFont="1" applyFill="1" applyBorder="1" applyAlignment="1">
      <alignment horizontal="right" indent="1"/>
    </xf>
    <xf numFmtId="164" fontId="3" fillId="0" borderId="6" xfId="0" applyNumberFormat="1" applyFont="1" applyFill="1" applyBorder="1" applyAlignment="1">
      <alignment horizontal="right" indent="1"/>
    </xf>
    <xf numFmtId="0" fontId="3" fillId="3" borderId="6" xfId="0" applyFont="1" applyFill="1" applyBorder="1" applyAlignment="1">
      <alignment horizontal="left" vertical="center" wrapText="1" indent="1"/>
    </xf>
    <xf numFmtId="3" fontId="3" fillId="3" borderId="6" xfId="0" applyNumberFormat="1" applyFont="1" applyFill="1" applyBorder="1" applyAlignment="1">
      <alignment horizontal="right" vertical="center" wrapText="1" indent="1"/>
    </xf>
    <xf numFmtId="164" fontId="3" fillId="3" borderId="4" xfId="0" applyNumberFormat="1" applyFont="1" applyFill="1" applyBorder="1" applyAlignment="1">
      <alignment horizontal="right" indent="1"/>
    </xf>
    <xf numFmtId="169" fontId="3" fillId="3" borderId="6" xfId="0" applyNumberFormat="1" applyFont="1" applyFill="1" applyBorder="1" applyAlignment="1">
      <alignment horizontal="right" indent="1"/>
    </xf>
    <xf numFmtId="170" fontId="3" fillId="3" borderId="6" xfId="0" applyNumberFormat="1" applyFont="1" applyFill="1" applyBorder="1" applyAlignment="1">
      <alignment horizontal="right" indent="1"/>
    </xf>
    <xf numFmtId="164" fontId="3" fillId="0" borderId="10" xfId="0" applyNumberFormat="1" applyFont="1" applyBorder="1" applyAlignment="1">
      <alignment horizontal="right" indent="1"/>
    </xf>
    <xf numFmtId="170" fontId="3" fillId="0" borderId="10" xfId="0" applyNumberFormat="1" applyFont="1" applyBorder="1" applyAlignment="1">
      <alignment horizontal="right" indent="1"/>
    </xf>
    <xf numFmtId="169" fontId="3" fillId="0" borderId="10" xfId="0" applyNumberFormat="1" applyFont="1" applyBorder="1" applyAlignment="1">
      <alignment horizontal="right" indent="1"/>
    </xf>
    <xf numFmtId="164" fontId="3" fillId="4" borderId="5" xfId="0" applyNumberFormat="1" applyFont="1" applyFill="1" applyBorder="1" applyAlignment="1">
      <alignment horizontal="right" indent="1"/>
    </xf>
    <xf numFmtId="169" fontId="3" fillId="4" borderId="5" xfId="0" applyNumberFormat="1" applyFont="1" applyFill="1" applyBorder="1" applyAlignment="1">
      <alignment horizontal="right" indent="1"/>
    </xf>
    <xf numFmtId="164" fontId="3" fillId="0" borderId="6" xfId="0" applyNumberFormat="1" applyFont="1" applyBorder="1" applyAlignment="1">
      <alignment horizontal="right" indent="1"/>
    </xf>
    <xf numFmtId="170" fontId="3" fillId="0" borderId="6" xfId="0" applyNumberFormat="1" applyFont="1" applyBorder="1" applyAlignment="1">
      <alignment horizontal="right" indent="1"/>
    </xf>
    <xf numFmtId="169" fontId="3" fillId="0" borderId="6" xfId="0" applyNumberFormat="1" applyFont="1" applyBorder="1" applyAlignment="1">
      <alignment horizontal="right" indent="1"/>
    </xf>
    <xf numFmtId="164" fontId="3" fillId="4" borderId="6" xfId="0" applyNumberFormat="1" applyFont="1" applyFill="1" applyBorder="1" applyAlignment="1">
      <alignment horizontal="right" indent="1"/>
    </xf>
    <xf numFmtId="170" fontId="3" fillId="4" borderId="6" xfId="0" applyNumberFormat="1" applyFont="1" applyFill="1" applyBorder="1" applyAlignment="1">
      <alignment horizontal="right" indent="1"/>
    </xf>
    <xf numFmtId="169" fontId="3" fillId="4" borderId="6" xfId="0" applyNumberFormat="1" applyFont="1" applyFill="1" applyBorder="1" applyAlignment="1">
      <alignment horizontal="right" indent="1"/>
    </xf>
    <xf numFmtId="164" fontId="2" fillId="3" borderId="6" xfId="0" applyNumberFormat="1" applyFont="1" applyFill="1" applyBorder="1" applyAlignment="1">
      <alignment horizontal="right" indent="1"/>
    </xf>
    <xf numFmtId="164" fontId="27" fillId="0" borderId="6" xfId="0" applyNumberFormat="1" applyFont="1" applyFill="1" applyBorder="1" applyAlignment="1">
      <alignment horizontal="right" indent="1"/>
    </xf>
    <xf numFmtId="164" fontId="2" fillId="0" borderId="6" xfId="0" applyNumberFormat="1" applyFont="1" applyFill="1" applyBorder="1" applyAlignment="1">
      <alignment horizontal="right" indent="1"/>
    </xf>
    <xf numFmtId="164" fontId="2" fillId="3" borderId="8" xfId="1" applyNumberFormat="1" applyFont="1" applyFill="1" applyBorder="1" applyAlignment="1">
      <alignment horizontal="right" indent="1"/>
    </xf>
    <xf numFmtId="164" fontId="3" fillId="0" borderId="6" xfId="1" applyNumberFormat="1" applyFont="1" applyBorder="1" applyAlignment="1">
      <alignment horizontal="right" indent="1"/>
    </xf>
    <xf numFmtId="164" fontId="15" fillId="3" borderId="6" xfId="0" applyNumberFormat="1" applyFont="1" applyFill="1" applyBorder="1" applyAlignment="1">
      <alignment horizontal="right" indent="1"/>
    </xf>
    <xf numFmtId="1" fontId="2" fillId="0" borderId="6" xfId="0" applyNumberFormat="1" applyFont="1" applyBorder="1" applyAlignment="1">
      <alignment horizontal="right" indent="1"/>
    </xf>
    <xf numFmtId="1" fontId="2" fillId="3" borderId="6" xfId="0" applyNumberFormat="1" applyFont="1" applyFill="1" applyBorder="1" applyAlignment="1">
      <alignment horizontal="right" indent="1"/>
    </xf>
    <xf numFmtId="1" fontId="2" fillId="3" borderId="6" xfId="0" applyNumberFormat="1" applyFont="1" applyFill="1" applyBorder="1" applyAlignment="1">
      <alignment horizontal="right" wrapText="1" indent="1"/>
    </xf>
    <xf numFmtId="0" fontId="2" fillId="3" borderId="6" xfId="0" applyFont="1" applyFill="1" applyBorder="1" applyAlignment="1">
      <alignment horizontal="left" indent="1"/>
    </xf>
    <xf numFmtId="164" fontId="2" fillId="3" borderId="6" xfId="3" applyNumberFormat="1" applyFont="1" applyFill="1" applyBorder="1" applyAlignment="1">
      <alignment horizontal="right" indent="1"/>
    </xf>
    <xf numFmtId="164" fontId="2" fillId="4" borderId="6" xfId="0" applyNumberFormat="1" applyFont="1" applyFill="1" applyBorder="1" applyAlignment="1">
      <alignment horizontal="right" wrapText="1" indent="1"/>
    </xf>
    <xf numFmtId="164" fontId="3" fillId="4" borderId="6" xfId="1" applyNumberFormat="1" applyFont="1" applyFill="1" applyBorder="1" applyAlignment="1">
      <alignment horizontal="right" indent="1"/>
    </xf>
    <xf numFmtId="164" fontId="3" fillId="4" borderId="6" xfId="0" applyNumberFormat="1" applyFont="1" applyFill="1" applyBorder="1" applyAlignment="1">
      <alignment horizontal="right" wrapText="1" indent="1"/>
    </xf>
    <xf numFmtId="164" fontId="3" fillId="4" borderId="4" xfId="0" applyNumberFormat="1" applyFont="1" applyFill="1" applyBorder="1" applyAlignment="1">
      <alignment horizontal="right" indent="1"/>
    </xf>
    <xf numFmtId="1" fontId="2" fillId="4" borderId="6" xfId="0" applyNumberFormat="1" applyFont="1" applyFill="1" applyBorder="1" applyAlignment="1">
      <alignment horizontal="right" indent="1"/>
    </xf>
    <xf numFmtId="0" fontId="3" fillId="3" borderId="0" xfId="0" applyFont="1" applyFill="1" applyAlignment="1">
      <alignment horizontal="left" vertical="top" wrapText="1"/>
    </xf>
    <xf numFmtId="0" fontId="3" fillId="3" borderId="0" xfId="0" applyFont="1" applyFill="1" applyBorder="1" applyAlignment="1">
      <alignment horizontal="left" vertical="top" wrapText="1"/>
    </xf>
    <xf numFmtId="0" fontId="3" fillId="3" borderId="0" xfId="0" applyFont="1" applyFill="1" applyAlignment="1">
      <alignment vertical="top"/>
    </xf>
    <xf numFmtId="0" fontId="3" fillId="3" borderId="0" xfId="0" applyFont="1" applyFill="1" applyAlignment="1">
      <alignment vertical="top" wrapText="1"/>
    </xf>
    <xf numFmtId="0" fontId="3" fillId="3" borderId="6" xfId="0" applyFont="1" applyFill="1" applyBorder="1" applyAlignment="1">
      <alignment horizontal="left" vertical="top"/>
    </xf>
    <xf numFmtId="0" fontId="2" fillId="3" borderId="0" xfId="0" applyFont="1" applyFill="1" applyAlignment="1">
      <alignment vertical="top" wrapText="1"/>
    </xf>
    <xf numFmtId="0" fontId="3" fillId="3" borderId="0" xfId="0" applyFont="1" applyFill="1" applyAlignment="1">
      <alignment horizontal="left" vertical="top"/>
    </xf>
    <xf numFmtId="0" fontId="15" fillId="5" borderId="0" xfId="0" applyFont="1" applyFill="1" applyAlignment="1">
      <alignment vertical="top" wrapText="1"/>
    </xf>
    <xf numFmtId="0" fontId="15" fillId="5" borderId="0" xfId="0" applyFont="1" applyFill="1" applyAlignment="1">
      <alignment horizontal="left" vertical="top" wrapText="1"/>
    </xf>
    <xf numFmtId="49" fontId="2" fillId="3" borderId="0" xfId="5" applyNumberFormat="1" applyFont="1" applyFill="1" applyAlignment="1">
      <alignment vertical="top"/>
    </xf>
    <xf numFmtId="0" fontId="14" fillId="3" borderId="0" xfId="0" applyFont="1" applyFill="1" applyBorder="1" applyAlignment="1">
      <alignment vertical="top" wrapText="1"/>
    </xf>
    <xf numFmtId="0" fontId="12" fillId="3" borderId="0" xfId="0" applyFont="1" applyFill="1" applyAlignment="1">
      <alignment vertical="center"/>
    </xf>
    <xf numFmtId="0" fontId="22" fillId="2" borderId="6" xfId="2" applyFont="1" applyFill="1" applyBorder="1" applyAlignment="1">
      <alignment horizontal="center" wrapText="1"/>
    </xf>
    <xf numFmtId="0" fontId="23" fillId="2" borderId="6" xfId="0" applyFont="1" applyFill="1" applyBorder="1" applyAlignment="1">
      <alignment horizontal="center" wrapText="1"/>
    </xf>
    <xf numFmtId="0" fontId="3" fillId="3" borderId="0" xfId="0" applyFont="1" applyFill="1" applyAlignment="1"/>
    <xf numFmtId="0" fontId="3" fillId="3" borderId="0" xfId="0" applyFont="1" applyFill="1" applyAlignment="1">
      <alignment horizontal="left" vertical="top" indent="1"/>
    </xf>
    <xf numFmtId="0" fontId="3" fillId="3" borderId="0" xfId="0" applyFont="1" applyFill="1" applyAlignment="1">
      <alignment horizontal="left" vertical="top" indent="2"/>
    </xf>
    <xf numFmtId="0" fontId="18" fillId="3" borderId="0" xfId="0" applyFont="1" applyFill="1" applyAlignment="1">
      <alignment horizontal="left" vertical="top" indent="2"/>
    </xf>
    <xf numFmtId="0" fontId="22" fillId="2" borderId="2" xfId="0" applyFont="1" applyFill="1" applyBorder="1" applyAlignment="1">
      <alignment horizontal="left" indent="1"/>
    </xf>
    <xf numFmtId="0" fontId="22" fillId="2" borderId="2" xfId="0" applyFont="1" applyFill="1" applyBorder="1" applyAlignment="1">
      <alignment horizontal="left" wrapText="1" indent="1"/>
    </xf>
    <xf numFmtId="0" fontId="2" fillId="3" borderId="0" xfId="0" applyFont="1" applyFill="1" applyAlignment="1">
      <alignment vertical="center"/>
    </xf>
    <xf numFmtId="0" fontId="22" fillId="2" borderId="6" xfId="0" applyFont="1" applyFill="1" applyBorder="1" applyAlignment="1">
      <alignment wrapText="1"/>
    </xf>
    <xf numFmtId="0" fontId="36" fillId="3" borderId="0" xfId="0" applyFont="1" applyFill="1" applyAlignment="1">
      <alignment vertical="top"/>
    </xf>
    <xf numFmtId="0" fontId="2" fillId="3" borderId="0" xfId="0" applyFont="1" applyFill="1" applyAlignment="1">
      <alignment horizontal="left" vertical="top" indent="1"/>
    </xf>
    <xf numFmtId="0" fontId="22" fillId="2" borderId="5" xfId="0" applyFont="1" applyFill="1" applyBorder="1" applyAlignment="1">
      <alignment horizontal="left" wrapText="1" indent="1"/>
    </xf>
    <xf numFmtId="164" fontId="3" fillId="0" borderId="6" xfId="1" applyNumberFormat="1" applyFont="1" applyFill="1" applyBorder="1" applyAlignment="1">
      <alignment horizontal="center"/>
    </xf>
    <xf numFmtId="164" fontId="3" fillId="3" borderId="6" xfId="1" applyNumberFormat="1" applyFont="1" applyFill="1" applyBorder="1" applyAlignment="1">
      <alignment horizontal="center"/>
    </xf>
    <xf numFmtId="3" fontId="3" fillId="3" borderId="0" xfId="0" applyNumberFormat="1" applyFont="1" applyFill="1" applyBorder="1" applyAlignment="1">
      <alignment vertical="top"/>
    </xf>
    <xf numFmtId="0" fontId="15" fillId="3" borderId="0" xfId="0" applyFont="1" applyFill="1" applyBorder="1" applyAlignment="1">
      <alignment vertical="top"/>
    </xf>
    <xf numFmtId="0" fontId="3" fillId="3" borderId="0" xfId="0" applyFont="1" applyFill="1" applyBorder="1" applyAlignment="1"/>
    <xf numFmtId="49" fontId="2" fillId="3" borderId="0" xfId="4" applyNumberFormat="1" applyFont="1" applyFill="1" applyAlignment="1"/>
    <xf numFmtId="49" fontId="3" fillId="3" borderId="0" xfId="0" applyNumberFormat="1" applyFont="1" applyFill="1" applyBorder="1" applyAlignment="1">
      <alignment vertical="top"/>
    </xf>
    <xf numFmtId="49" fontId="2" fillId="3" borderId="0" xfId="0" applyNumberFormat="1" applyFont="1" applyFill="1" applyAlignment="1">
      <alignment vertical="top"/>
    </xf>
    <xf numFmtId="0" fontId="3" fillId="3" borderId="2" xfId="0" applyFont="1" applyFill="1" applyBorder="1" applyAlignment="1">
      <alignment vertical="top"/>
    </xf>
    <xf numFmtId="0" fontId="3" fillId="3" borderId="7" xfId="0" applyFont="1" applyFill="1" applyBorder="1" applyAlignment="1">
      <alignment vertical="top"/>
    </xf>
    <xf numFmtId="0" fontId="3" fillId="3" borderId="5" xfId="0" applyFont="1" applyFill="1" applyBorder="1" applyAlignment="1">
      <alignment vertical="top"/>
    </xf>
    <xf numFmtId="0" fontId="15" fillId="5" borderId="0" xfId="0" applyFont="1" applyFill="1" applyAlignment="1">
      <alignment horizontal="left" vertical="top"/>
    </xf>
    <xf numFmtId="0" fontId="15" fillId="5" borderId="0" xfId="0" applyFont="1" applyFill="1" applyAlignment="1">
      <alignment vertical="top"/>
    </xf>
    <xf numFmtId="0" fontId="39" fillId="3" borderId="0" xfId="0" applyFont="1" applyFill="1" applyBorder="1" applyAlignment="1"/>
    <xf numFmtId="0" fontId="40" fillId="3" borderId="0" xfId="7" applyFont="1" applyFill="1" applyAlignment="1"/>
    <xf numFmtId="0" fontId="2" fillId="3" borderId="0" xfId="5" applyFont="1" applyFill="1" applyAlignment="1"/>
    <xf numFmtId="0" fontId="6" fillId="3" borderId="0" xfId="5" applyFont="1" applyFill="1" applyAlignment="1"/>
    <xf numFmtId="0" fontId="6" fillId="0" borderId="0" xfId="5" applyFont="1" applyAlignment="1"/>
    <xf numFmtId="0" fontId="6" fillId="3" borderId="0" xfId="5" applyFont="1" applyFill="1" applyAlignment="1">
      <alignment vertical="top"/>
    </xf>
    <xf numFmtId="0" fontId="6" fillId="0" borderId="0" xfId="5" applyFont="1" applyAlignment="1">
      <alignment vertical="top"/>
    </xf>
    <xf numFmtId="0" fontId="30" fillId="3" borderId="0" xfId="0" applyFont="1" applyFill="1" applyBorder="1" applyAlignment="1"/>
    <xf numFmtId="0" fontId="26" fillId="3" borderId="0" xfId="5" applyFont="1" applyFill="1" applyAlignment="1"/>
    <xf numFmtId="0" fontId="41" fillId="3" borderId="0" xfId="5" applyFont="1" applyFill="1" applyAlignment="1"/>
    <xf numFmtId="0" fontId="41" fillId="0" borderId="0" xfId="5" applyFont="1" applyAlignment="1"/>
    <xf numFmtId="0" fontId="18" fillId="3" borderId="0" xfId="0" applyFont="1" applyFill="1" applyAlignment="1"/>
    <xf numFmtId="0" fontId="18" fillId="0" borderId="0" xfId="0" applyFont="1" applyAlignment="1"/>
    <xf numFmtId="0" fontId="26" fillId="3" borderId="0" xfId="0" applyFont="1" applyFill="1" applyAlignment="1"/>
    <xf numFmtId="0" fontId="27" fillId="3" borderId="0" xfId="0" applyFont="1" applyFill="1" applyBorder="1" applyAlignment="1"/>
    <xf numFmtId="0" fontId="28" fillId="3" borderId="0" xfId="0" applyFont="1" applyFill="1" applyAlignment="1"/>
    <xf numFmtId="0" fontId="3" fillId="0" borderId="0" xfId="0" applyFont="1" applyFill="1" applyAlignment="1">
      <alignment vertical="top"/>
    </xf>
    <xf numFmtId="0" fontId="39" fillId="3" borderId="0" xfId="0" applyFont="1" applyFill="1" applyAlignment="1"/>
    <xf numFmtId="0" fontId="39" fillId="0" borderId="0" xfId="0" applyFont="1" applyAlignment="1"/>
    <xf numFmtId="0" fontId="22" fillId="2" borderId="6" xfId="0" applyFont="1" applyFill="1" applyBorder="1" applyAlignment="1">
      <alignment horizontal="left" wrapText="1" indent="1"/>
    </xf>
    <xf numFmtId="0" fontId="22" fillId="2" borderId="6" xfId="0" applyFont="1" applyFill="1" applyBorder="1" applyAlignment="1">
      <alignment horizontal="right" wrapText="1"/>
    </xf>
    <xf numFmtId="0" fontId="15" fillId="3" borderId="6" xfId="0" applyFont="1" applyFill="1" applyBorder="1" applyAlignment="1">
      <alignment horizontal="right" wrapText="1" indent="1"/>
    </xf>
    <xf numFmtId="2" fontId="15" fillId="3" borderId="6" xfId="0" applyNumberFormat="1" applyFont="1" applyFill="1" applyBorder="1" applyAlignment="1">
      <alignment horizontal="right" wrapText="1" indent="1"/>
    </xf>
    <xf numFmtId="10" fontId="15" fillId="3" borderId="6" xfId="0" applyNumberFormat="1" applyFont="1" applyFill="1" applyBorder="1" applyAlignment="1">
      <alignment horizontal="right" wrapText="1" indent="1"/>
    </xf>
    <xf numFmtId="49" fontId="22" fillId="2" borderId="4" xfId="0" applyNumberFormat="1" applyFont="1" applyFill="1" applyBorder="1" applyAlignment="1">
      <alignment horizontal="right" wrapText="1"/>
    </xf>
    <xf numFmtId="0" fontId="22" fillId="2" borderId="6" xfId="0" applyNumberFormat="1" applyFont="1" applyFill="1" applyBorder="1" applyAlignment="1">
      <alignment horizontal="right" wrapText="1"/>
    </xf>
    <xf numFmtId="0" fontId="15" fillId="3" borderId="0" xfId="0" applyFont="1" applyFill="1" applyBorder="1" applyAlignment="1">
      <alignment horizontal="left" vertical="top" indent="1"/>
    </xf>
    <xf numFmtId="0" fontId="22" fillId="2" borderId="6" xfId="0" applyFont="1" applyFill="1" applyBorder="1" applyAlignment="1">
      <alignment horizontal="center" wrapText="1"/>
    </xf>
    <xf numFmtId="0" fontId="22" fillId="2" borderId="6" xfId="2" applyFont="1" applyFill="1" applyBorder="1" applyAlignment="1">
      <alignment horizontal="right"/>
    </xf>
    <xf numFmtId="0" fontId="3" fillId="3" borderId="0" xfId="0" applyFont="1" applyFill="1" applyAlignment="1">
      <alignment horizontal="left" indent="1"/>
    </xf>
    <xf numFmtId="0" fontId="15" fillId="3" borderId="0" xfId="0" applyFont="1" applyFill="1" applyAlignment="1">
      <alignment horizontal="left" readingOrder="1"/>
    </xf>
    <xf numFmtId="0" fontId="3" fillId="3" borderId="0" xfId="0" applyFont="1" applyFill="1" applyAlignment="1">
      <alignment readingOrder="1"/>
    </xf>
    <xf numFmtId="0" fontId="18" fillId="3" borderId="0" xfId="0" applyFont="1" applyFill="1" applyAlignment="1">
      <alignment readingOrder="1"/>
    </xf>
    <xf numFmtId="0" fontId="3" fillId="3" borderId="7" xfId="0" applyFont="1" applyFill="1" applyBorder="1" applyAlignment="1">
      <alignment horizontal="left" vertical="top" wrapText="1"/>
    </xf>
    <xf numFmtId="0" fontId="3" fillId="3" borderId="5" xfId="0" applyFont="1" applyFill="1" applyBorder="1" applyAlignment="1">
      <alignment horizontal="left" vertical="top" wrapText="1"/>
    </xf>
    <xf numFmtId="0" fontId="31" fillId="3" borderId="7" xfId="0" applyFont="1" applyFill="1" applyBorder="1" applyAlignment="1">
      <alignment horizontal="left" vertical="top" wrapText="1"/>
    </xf>
    <xf numFmtId="0" fontId="30" fillId="3" borderId="7" xfId="0" applyFont="1" applyFill="1" applyBorder="1" applyAlignment="1">
      <alignment horizontal="left" vertical="top" wrapText="1"/>
    </xf>
    <xf numFmtId="0" fontId="30" fillId="3" borderId="2" xfId="0" applyFont="1" applyFill="1" applyBorder="1" applyAlignment="1">
      <alignment horizontal="left" vertical="top" wrapText="1"/>
    </xf>
    <xf numFmtId="0" fontId="15" fillId="3" borderId="7" xfId="0" applyFont="1" applyFill="1" applyBorder="1" applyAlignment="1">
      <alignment horizontal="left" vertical="top" wrapText="1"/>
    </xf>
    <xf numFmtId="0" fontId="3" fillId="3" borderId="6" xfId="0" applyFont="1" applyFill="1" applyBorder="1" applyAlignment="1">
      <alignment horizontal="left" vertical="top" wrapText="1"/>
    </xf>
    <xf numFmtId="164" fontId="36" fillId="3" borderId="0" xfId="0" quotePrefix="1" applyNumberFormat="1" applyFont="1" applyFill="1"/>
    <xf numFmtId="0" fontId="3" fillId="3" borderId="7" xfId="0" applyFont="1" applyFill="1" applyBorder="1" applyAlignment="1">
      <alignment vertical="top" wrapText="1"/>
    </xf>
    <xf numFmtId="0" fontId="3" fillId="3" borderId="0" xfId="0" applyFont="1" applyFill="1" applyBorder="1" applyAlignment="1">
      <alignment wrapText="1"/>
    </xf>
    <xf numFmtId="0" fontId="22" fillId="2" borderId="4" xfId="2" applyFont="1" applyFill="1" applyBorder="1" applyAlignment="1">
      <alignment horizontal="center" wrapText="1"/>
    </xf>
    <xf numFmtId="0" fontId="22" fillId="2" borderId="3" xfId="0" applyFont="1" applyFill="1" applyBorder="1" applyAlignment="1">
      <alignment horizontal="center" wrapText="1"/>
    </xf>
    <xf numFmtId="0" fontId="15" fillId="3" borderId="0" xfId="0" applyFont="1" applyFill="1" applyAlignment="1">
      <alignment horizontal="left" vertical="center" readingOrder="1"/>
    </xf>
    <xf numFmtId="0" fontId="3" fillId="0" borderId="0" xfId="0" applyFont="1" applyFill="1" applyAlignment="1">
      <alignment vertical="center"/>
    </xf>
    <xf numFmtId="0" fontId="3" fillId="0" borderId="0" xfId="0" applyFont="1" applyFill="1" applyAlignment="1"/>
    <xf numFmtId="0" fontId="18" fillId="0" borderId="0" xfId="0" applyFont="1" applyFill="1" applyAlignment="1">
      <alignment vertical="top"/>
    </xf>
    <xf numFmtId="0" fontId="3" fillId="3" borderId="1" xfId="0" applyFont="1" applyFill="1" applyBorder="1" applyAlignment="1">
      <alignment vertical="center" wrapText="1"/>
    </xf>
    <xf numFmtId="0" fontId="21" fillId="3" borderId="0" xfId="0" applyFont="1" applyFill="1" applyAlignment="1">
      <alignment vertical="center"/>
    </xf>
    <xf numFmtId="0" fontId="3" fillId="3" borderId="1" xfId="0" applyFont="1" applyFill="1" applyBorder="1" applyAlignment="1">
      <alignment vertical="center"/>
    </xf>
    <xf numFmtId="0" fontId="3" fillId="3" borderId="0" xfId="0" applyFont="1" applyFill="1" applyBorder="1" applyAlignment="1">
      <alignment vertical="center"/>
    </xf>
    <xf numFmtId="164" fontId="18" fillId="3" borderId="0" xfId="0" applyNumberFormat="1" applyFont="1" applyFill="1" applyAlignment="1">
      <alignment vertical="center"/>
    </xf>
    <xf numFmtId="0" fontId="18" fillId="3" borderId="0" xfId="0" applyFont="1" applyFill="1" applyAlignment="1">
      <alignment horizontal="left" vertical="center"/>
    </xf>
    <xf numFmtId="0" fontId="34" fillId="0" borderId="0" xfId="0" applyFont="1" applyAlignment="1">
      <alignment vertical="center"/>
    </xf>
    <xf numFmtId="0" fontId="2" fillId="3" borderId="0" xfId="0" applyFont="1" applyFill="1" applyAlignment="1">
      <alignment vertical="center" readingOrder="1"/>
    </xf>
    <xf numFmtId="0" fontId="18" fillId="3" borderId="0" xfId="0" applyFont="1" applyFill="1" applyAlignment="1">
      <alignment vertical="center" readingOrder="1"/>
    </xf>
    <xf numFmtId="0" fontId="15" fillId="3" borderId="0" xfId="0" applyFont="1" applyFill="1" applyAlignment="1">
      <alignment horizontal="left" vertical="center" wrapText="1" readingOrder="1"/>
    </xf>
    <xf numFmtId="0" fontId="3" fillId="3" borderId="0" xfId="0" applyFont="1" applyFill="1" applyAlignment="1">
      <alignment horizontal="left" vertical="center"/>
    </xf>
    <xf numFmtId="0" fontId="3" fillId="3" borderId="0" xfId="0" applyFont="1" applyFill="1" applyAlignment="1">
      <alignment horizontal="left" vertical="center" wrapText="1"/>
    </xf>
    <xf numFmtId="0" fontId="2" fillId="3" borderId="0" xfId="5" applyFont="1" applyFill="1" applyAlignment="1">
      <alignment vertical="center"/>
    </xf>
    <xf numFmtId="0" fontId="6" fillId="3" borderId="0" xfId="5" applyFont="1" applyFill="1" applyAlignment="1">
      <alignment vertical="center"/>
    </xf>
    <xf numFmtId="0" fontId="6" fillId="0" borderId="0" xfId="5" applyFont="1" applyAlignment="1">
      <alignment vertical="center"/>
    </xf>
    <xf numFmtId="0" fontId="2" fillId="3" borderId="1" xfId="5" applyFont="1" applyFill="1" applyBorder="1" applyAlignment="1">
      <alignment vertical="center"/>
    </xf>
    <xf numFmtId="0" fontId="15" fillId="3" borderId="0" xfId="6" applyFont="1" applyFill="1" applyBorder="1" applyAlignment="1">
      <alignment vertical="center"/>
    </xf>
    <xf numFmtId="0" fontId="7" fillId="3" borderId="0" xfId="6" applyFont="1" applyFill="1" applyBorder="1" applyAlignment="1">
      <alignment horizontal="left" vertical="center"/>
    </xf>
    <xf numFmtId="0" fontId="15" fillId="3" borderId="1" xfId="6" applyFont="1" applyFill="1" applyBorder="1" applyAlignment="1">
      <alignment vertical="center"/>
    </xf>
    <xf numFmtId="0" fontId="15" fillId="3" borderId="0" xfId="6" applyFont="1" applyFill="1" applyBorder="1" applyAlignment="1">
      <alignment horizontal="left" vertical="center"/>
    </xf>
    <xf numFmtId="0" fontId="25" fillId="3" borderId="0" xfId="0" applyFont="1" applyFill="1" applyAlignment="1">
      <alignment vertical="center"/>
    </xf>
    <xf numFmtId="0" fontId="22" fillId="2" borderId="6" xfId="0" applyFont="1" applyFill="1" applyBorder="1" applyAlignment="1">
      <alignment horizontal="left" wrapText="1"/>
    </xf>
    <xf numFmtId="0" fontId="22" fillId="2" borderId="6" xfId="0" applyFont="1" applyFill="1" applyBorder="1" applyAlignment="1">
      <alignment horizontal="left"/>
    </xf>
    <xf numFmtId="0" fontId="22" fillId="2" borderId="6" xfId="0" applyFont="1" applyFill="1" applyBorder="1" applyAlignment="1">
      <alignment horizontal="left" indent="1"/>
    </xf>
    <xf numFmtId="164" fontId="3" fillId="3" borderId="3" xfId="0" applyNumberFormat="1" applyFont="1" applyFill="1" applyBorder="1" applyAlignment="1">
      <alignment horizontal="left" indent="5"/>
    </xf>
    <xf numFmtId="168" fontId="3" fillId="3" borderId="3" xfId="0" applyNumberFormat="1" applyFont="1" applyFill="1" applyBorder="1" applyAlignment="1">
      <alignment horizontal="left" indent="5"/>
    </xf>
    <xf numFmtId="164" fontId="3" fillId="3" borderId="3" xfId="0" applyNumberFormat="1" applyFont="1" applyFill="1" applyBorder="1" applyAlignment="1">
      <alignment horizontal="center"/>
    </xf>
    <xf numFmtId="164" fontId="3" fillId="3" borderId="8" xfId="1" applyNumberFormat="1" applyFont="1" applyFill="1" applyBorder="1" applyAlignment="1">
      <alignment horizontal="left" vertical="center" indent="5"/>
    </xf>
    <xf numFmtId="164" fontId="30" fillId="3" borderId="6" xfId="1" applyNumberFormat="1" applyFont="1" applyFill="1" applyBorder="1" applyAlignment="1">
      <alignment horizontal="left" vertical="center" indent="5"/>
    </xf>
    <xf numFmtId="164" fontId="3" fillId="3" borderId="6" xfId="1" applyNumberFormat="1" applyFont="1" applyFill="1" applyBorder="1" applyAlignment="1">
      <alignment horizontal="left" vertical="center" indent="5"/>
    </xf>
    <xf numFmtId="165" fontId="3" fillId="3" borderId="6" xfId="0" applyNumberFormat="1" applyFont="1" applyFill="1" applyBorder="1" applyAlignment="1">
      <alignment horizontal="right" indent="5"/>
    </xf>
    <xf numFmtId="0" fontId="3" fillId="3" borderId="6" xfId="0" applyNumberFormat="1" applyFont="1" applyFill="1" applyBorder="1" applyAlignment="1">
      <alignment horizontal="right" indent="5"/>
    </xf>
    <xf numFmtId="0" fontId="3" fillId="0" borderId="6" xfId="0" applyNumberFormat="1" applyFont="1" applyFill="1" applyBorder="1" applyAlignment="1">
      <alignment horizontal="right" indent="5"/>
    </xf>
    <xf numFmtId="164" fontId="3" fillId="3" borderId="6" xfId="0" applyNumberFormat="1" applyFont="1" applyFill="1" applyBorder="1" applyAlignment="1">
      <alignment horizontal="right" indent="4"/>
    </xf>
    <xf numFmtId="164" fontId="3" fillId="0" borderId="6" xfId="0" applyNumberFormat="1" applyFont="1" applyFill="1" applyBorder="1" applyAlignment="1">
      <alignment horizontal="right" indent="4"/>
    </xf>
    <xf numFmtId="0" fontId="22" fillId="2" borderId="2" xfId="0" applyFont="1" applyFill="1" applyBorder="1" applyAlignment="1">
      <alignment horizontal="right" wrapText="1" indent="1"/>
    </xf>
    <xf numFmtId="0" fontId="22" fillId="2" borderId="5" xfId="0" applyFont="1" applyFill="1" applyBorder="1" applyAlignment="1">
      <alignment horizontal="left" indent="1"/>
    </xf>
    <xf numFmtId="164" fontId="2" fillId="3" borderId="6" xfId="0" applyNumberFormat="1" applyFont="1" applyFill="1" applyBorder="1" applyAlignment="1">
      <alignment horizontal="center"/>
    </xf>
    <xf numFmtId="168" fontId="3" fillId="3" borderId="6" xfId="1" applyNumberFormat="1" applyFont="1" applyFill="1" applyBorder="1" applyAlignment="1">
      <alignment horizontal="left" vertical="center" indent="5"/>
    </xf>
    <xf numFmtId="168" fontId="3" fillId="3" borderId="3" xfId="0" applyNumberFormat="1" applyFont="1" applyFill="1" applyBorder="1" applyAlignment="1">
      <alignment horizontal="right" indent="1"/>
    </xf>
    <xf numFmtId="168" fontId="30" fillId="3" borderId="3" xfId="0" applyNumberFormat="1" applyFont="1" applyFill="1" applyBorder="1" applyAlignment="1">
      <alignment horizontal="right" indent="1"/>
    </xf>
    <xf numFmtId="0" fontId="15" fillId="4" borderId="6" xfId="0" applyFont="1" applyFill="1" applyBorder="1" applyAlignment="1">
      <alignment horizontal="left" indent="1"/>
    </xf>
    <xf numFmtId="0" fontId="22" fillId="2" borderId="8" xfId="0" applyFont="1" applyFill="1" applyBorder="1" applyAlignment="1">
      <alignment horizontal="right" wrapText="1"/>
    </xf>
    <xf numFmtId="0" fontId="3" fillId="4" borderId="3" xfId="0" applyFont="1" applyFill="1" applyBorder="1" applyAlignment="1">
      <alignment horizontal="left" indent="1"/>
    </xf>
    <xf numFmtId="0" fontId="3" fillId="3" borderId="3" xfId="0" applyFont="1" applyFill="1" applyBorder="1" applyAlignment="1">
      <alignment horizontal="left" indent="1"/>
    </xf>
    <xf numFmtId="0" fontId="3" fillId="3" borderId="6" xfId="0" applyFont="1" applyFill="1" applyBorder="1" applyAlignment="1">
      <alignment horizontal="left" vertical="top" indent="1"/>
    </xf>
    <xf numFmtId="0" fontId="3" fillId="3" borderId="3" xfId="0" applyFont="1" applyFill="1" applyBorder="1" applyAlignment="1">
      <alignment horizontal="left" vertical="top" indent="1"/>
    </xf>
    <xf numFmtId="0" fontId="2" fillId="3" borderId="3" xfId="2" applyFont="1" applyFill="1" applyBorder="1" applyAlignment="1">
      <alignment horizontal="left" indent="1"/>
    </xf>
    <xf numFmtId="0" fontId="2" fillId="3" borderId="6" xfId="2" applyFont="1" applyFill="1" applyBorder="1" applyAlignment="1">
      <alignment horizontal="left" vertical="top" indent="1"/>
    </xf>
    <xf numFmtId="0" fontId="27" fillId="3" borderId="4" xfId="0" applyFont="1" applyFill="1" applyBorder="1" applyAlignment="1"/>
    <xf numFmtId="0" fontId="3" fillId="3" borderId="6" xfId="0" applyNumberFormat="1" applyFont="1" applyFill="1" applyBorder="1" applyAlignment="1">
      <alignment horizontal="left" wrapText="1" indent="1"/>
    </xf>
    <xf numFmtId="0" fontId="27" fillId="3" borderId="3" xfId="0" applyFont="1" applyFill="1" applyBorder="1" applyAlignment="1">
      <alignment horizontal="left" indent="1"/>
    </xf>
    <xf numFmtId="0" fontId="3" fillId="4" borderId="6" xfId="0" applyFont="1" applyFill="1" applyBorder="1" applyAlignment="1">
      <alignment horizontal="right" indent="1"/>
    </xf>
    <xf numFmtId="0" fontId="3" fillId="3" borderId="6" xfId="0" applyFont="1" applyFill="1" applyBorder="1" applyAlignment="1">
      <alignment horizontal="right" indent="1"/>
    </xf>
    <xf numFmtId="0" fontId="22" fillId="2" borderId="6" xfId="0" applyFont="1" applyFill="1" applyBorder="1" applyAlignment="1">
      <alignment horizontal="right" wrapText="1" indent="1"/>
    </xf>
    <xf numFmtId="2" fontId="22" fillId="2" borderId="6" xfId="0" applyNumberFormat="1" applyFont="1" applyFill="1" applyBorder="1" applyAlignment="1">
      <alignment horizontal="right" wrapText="1" indent="1"/>
    </xf>
    <xf numFmtId="0" fontId="22" fillId="2" borderId="6" xfId="0" applyFont="1" applyFill="1" applyBorder="1" applyAlignment="1">
      <alignment horizontal="right" wrapText="1" indent="1" readingOrder="1"/>
    </xf>
    <xf numFmtId="2" fontId="22" fillId="2" borderId="6" xfId="0" applyNumberFormat="1" applyFont="1" applyFill="1" applyBorder="1" applyAlignment="1">
      <alignment horizontal="right" wrapText="1" indent="1" readingOrder="1"/>
    </xf>
    <xf numFmtId="0" fontId="27" fillId="0" borderId="0" xfId="0" applyFont="1" applyFill="1" applyAlignment="1">
      <alignment horizontal="left" indent="1"/>
    </xf>
    <xf numFmtId="0" fontId="2" fillId="3" borderId="0" xfId="0" applyFont="1" applyFill="1" applyAlignment="1">
      <alignment horizontal="left" indent="1"/>
    </xf>
    <xf numFmtId="0" fontId="3" fillId="3" borderId="2" xfId="0" applyFont="1" applyFill="1" applyBorder="1" applyAlignment="1">
      <alignment horizontal="left" vertical="top" indent="1"/>
    </xf>
    <xf numFmtId="0" fontId="3" fillId="3" borderId="7" xfId="0" applyFont="1" applyFill="1" applyBorder="1" applyAlignment="1">
      <alignment horizontal="left" vertical="top" indent="1"/>
    </xf>
    <xf numFmtId="0" fontId="3" fillId="3" borderId="5" xfId="0" applyFont="1" applyFill="1" applyBorder="1" applyAlignment="1">
      <alignment horizontal="left" vertical="top" indent="1"/>
    </xf>
    <xf numFmtId="0" fontId="15" fillId="3" borderId="0" xfId="0" applyFont="1" applyFill="1" applyAlignment="1">
      <alignment vertical="top"/>
    </xf>
    <xf numFmtId="0" fontId="15" fillId="3" borderId="0" xfId="0" applyFont="1" applyFill="1" applyAlignment="1">
      <alignment horizontal="left" vertical="top"/>
    </xf>
    <xf numFmtId="0" fontId="3" fillId="3" borderId="2" xfId="0" applyFont="1" applyFill="1" applyBorder="1" applyAlignment="1">
      <alignment horizontal="left" vertical="top" wrapText="1" indent="1"/>
    </xf>
    <xf numFmtId="2" fontId="22" fillId="2" borderId="6" xfId="0" applyNumberFormat="1" applyFont="1" applyFill="1" applyBorder="1" applyAlignment="1">
      <alignment horizontal="right" indent="1"/>
    </xf>
    <xf numFmtId="164" fontId="2" fillId="4" borderId="6" xfId="0" applyNumberFormat="1" applyFont="1" applyFill="1" applyBorder="1" applyAlignment="1">
      <alignment horizontal="right" indent="1"/>
    </xf>
    <xf numFmtId="0" fontId="22" fillId="2" borderId="3" xfId="0" applyFont="1" applyFill="1" applyBorder="1" applyAlignment="1">
      <alignment horizontal="left" indent="1"/>
    </xf>
    <xf numFmtId="0" fontId="15" fillId="3" borderId="3" xfId="0" applyFont="1" applyFill="1" applyBorder="1" applyAlignment="1">
      <alignment horizontal="left" indent="1"/>
    </xf>
    <xf numFmtId="0" fontId="22" fillId="2" borderId="4" xfId="0" applyFont="1" applyFill="1" applyBorder="1" applyAlignment="1">
      <alignment horizontal="left" indent="1"/>
    </xf>
    <xf numFmtId="0" fontId="3" fillId="4" borderId="4" xfId="0" applyFont="1" applyFill="1" applyBorder="1" applyAlignment="1">
      <alignment horizontal="left" indent="1"/>
    </xf>
    <xf numFmtId="0" fontId="3" fillId="3" borderId="4" xfId="0" applyFont="1" applyFill="1" applyBorder="1" applyAlignment="1">
      <alignment horizontal="left" indent="1"/>
    </xf>
    <xf numFmtId="0" fontId="15" fillId="3" borderId="4" xfId="0" applyFont="1" applyFill="1" applyBorder="1" applyAlignment="1">
      <alignment horizontal="left" indent="1"/>
    </xf>
    <xf numFmtId="49" fontId="9" fillId="6" borderId="6" xfId="0" applyNumberFormat="1" applyFont="1" applyFill="1" applyBorder="1" applyAlignment="1">
      <alignment horizontal="left" vertical="center"/>
    </xf>
    <xf numFmtId="0" fontId="22" fillId="2" borderId="12" xfId="0" applyFont="1" applyFill="1" applyBorder="1" applyAlignment="1">
      <alignment horizontal="left" indent="1"/>
    </xf>
    <xf numFmtId="0" fontId="3" fillId="4" borderId="4" xfId="0" applyFont="1" applyFill="1" applyBorder="1" applyAlignment="1">
      <alignment horizontal="left" wrapText="1" indent="1"/>
    </xf>
    <xf numFmtId="0" fontId="3" fillId="3" borderId="4" xfId="0" applyFont="1" applyFill="1" applyBorder="1" applyAlignment="1">
      <alignment horizontal="left" wrapText="1" indent="1"/>
    </xf>
    <xf numFmtId="0" fontId="22" fillId="2" borderId="13" xfId="0" applyFont="1" applyFill="1" applyBorder="1" applyAlignment="1">
      <alignment horizontal="left" indent="1"/>
    </xf>
    <xf numFmtId="0" fontId="3" fillId="4" borderId="12" xfId="0" applyFont="1" applyFill="1" applyBorder="1" applyAlignment="1">
      <alignment horizontal="left" indent="1"/>
    </xf>
    <xf numFmtId="0" fontId="22" fillId="2" borderId="14" xfId="0" applyFont="1" applyFill="1" applyBorder="1" applyAlignment="1">
      <alignment horizontal="left" indent="1"/>
    </xf>
    <xf numFmtId="0" fontId="3" fillId="4" borderId="13" xfId="0" applyFont="1" applyFill="1" applyBorder="1" applyAlignment="1">
      <alignment horizontal="left" indent="1"/>
    </xf>
    <xf numFmtId="0" fontId="3" fillId="3" borderId="15" xfId="0" applyFont="1" applyFill="1" applyBorder="1" applyAlignment="1">
      <alignment horizontal="left" indent="1"/>
    </xf>
    <xf numFmtId="0" fontId="3" fillId="3" borderId="16" xfId="0" applyFont="1" applyFill="1" applyBorder="1" applyAlignment="1">
      <alignment horizontal="left" indent="1"/>
    </xf>
    <xf numFmtId="0" fontId="22" fillId="2" borderId="3" xfId="0" applyFont="1" applyFill="1" applyBorder="1" applyAlignment="1">
      <alignment horizontal="right" wrapText="1" indent="1"/>
    </xf>
    <xf numFmtId="165" fontId="3" fillId="4" borderId="6" xfId="0" applyNumberFormat="1" applyFont="1" applyFill="1" applyBorder="1" applyAlignment="1">
      <alignment horizontal="right" indent="1"/>
    </xf>
    <xf numFmtId="164" fontId="3" fillId="4" borderId="3" xfId="0" applyNumberFormat="1" applyFont="1" applyFill="1" applyBorder="1" applyAlignment="1">
      <alignment horizontal="right" indent="2"/>
    </xf>
    <xf numFmtId="164" fontId="3" fillId="3" borderId="3" xfId="0" applyNumberFormat="1" applyFont="1" applyFill="1" applyBorder="1" applyAlignment="1">
      <alignment horizontal="right" indent="2"/>
    </xf>
    <xf numFmtId="164" fontId="30" fillId="3" borderId="3" xfId="0" applyNumberFormat="1" applyFont="1" applyFill="1" applyBorder="1" applyAlignment="1">
      <alignment horizontal="right" indent="2"/>
    </xf>
    <xf numFmtId="0" fontId="22" fillId="2" borderId="4" xfId="0" applyFont="1" applyFill="1" applyBorder="1" applyAlignment="1"/>
    <xf numFmtId="0" fontId="22" fillId="2" borderId="4" xfId="0" applyFont="1" applyFill="1" applyBorder="1" applyAlignment="1">
      <alignment horizontal="right" wrapText="1" indent="1"/>
    </xf>
    <xf numFmtId="4" fontId="27" fillId="3" borderId="6" xfId="0" applyNumberFormat="1" applyFont="1" applyFill="1" applyBorder="1" applyAlignment="1">
      <alignment horizontal="right" wrapText="1" indent="1"/>
    </xf>
    <xf numFmtId="170" fontId="27" fillId="3" borderId="4" xfId="0" quotePrefix="1" applyNumberFormat="1" applyFont="1" applyFill="1" applyBorder="1" applyAlignment="1">
      <alignment horizontal="right" indent="1"/>
    </xf>
    <xf numFmtId="4" fontId="2" fillId="3" borderId="6" xfId="0" applyNumberFormat="1" applyFont="1" applyFill="1" applyBorder="1" applyAlignment="1">
      <alignment horizontal="right" wrapText="1" indent="1"/>
    </xf>
    <xf numFmtId="170" fontId="3" fillId="3" borderId="4" xfId="0" quotePrefix="1" applyNumberFormat="1" applyFont="1" applyFill="1" applyBorder="1" applyAlignment="1">
      <alignment horizontal="right" indent="1"/>
    </xf>
    <xf numFmtId="4" fontId="3" fillId="3" borderId="6" xfId="0" applyNumberFormat="1" applyFont="1" applyFill="1" applyBorder="1" applyAlignment="1">
      <alignment horizontal="right" indent="1"/>
    </xf>
    <xf numFmtId="0" fontId="3" fillId="0" borderId="0" xfId="0" applyFont="1" applyAlignment="1">
      <alignment horizontal="left" vertical="top" indent="1"/>
    </xf>
    <xf numFmtId="0" fontId="22" fillId="2" borderId="17" xfId="0" applyFont="1" applyFill="1" applyBorder="1" applyAlignment="1">
      <alignment horizontal="left" indent="1" readingOrder="1"/>
    </xf>
    <xf numFmtId="0" fontId="22" fillId="2" borderId="14" xfId="0" applyFont="1" applyFill="1" applyBorder="1" applyAlignment="1">
      <alignment horizontal="left" indent="1" readingOrder="1"/>
    </xf>
    <xf numFmtId="0" fontId="2" fillId="4" borderId="3" xfId="0" applyFont="1" applyFill="1" applyBorder="1" applyAlignment="1">
      <alignment horizontal="left" indent="1"/>
    </xf>
    <xf numFmtId="0" fontId="2" fillId="3" borderId="3" xfId="0" applyFont="1" applyFill="1" applyBorder="1" applyAlignment="1">
      <alignment horizontal="left" wrapText="1" indent="1"/>
    </xf>
    <xf numFmtId="0" fontId="2" fillId="3" borderId="3" xfId="0" applyFont="1" applyFill="1" applyBorder="1" applyAlignment="1">
      <alignment horizontal="left" indent="1"/>
    </xf>
    <xf numFmtId="1" fontId="2" fillId="4" borderId="4" xfId="0" applyNumberFormat="1" applyFont="1" applyFill="1" applyBorder="1" applyAlignment="1">
      <alignment horizontal="right" indent="1"/>
    </xf>
    <xf numFmtId="1" fontId="2" fillId="0" borderId="4" xfId="0" applyNumberFormat="1" applyFont="1" applyBorder="1" applyAlignment="1">
      <alignment horizontal="right" indent="1"/>
    </xf>
    <xf numFmtId="0" fontId="15" fillId="3" borderId="0" xfId="0" applyFont="1" applyFill="1" applyAlignment="1">
      <alignment horizontal="left" vertical="top" indent="1"/>
    </xf>
    <xf numFmtId="0" fontId="22" fillId="2" borderId="11" xfId="5" applyFont="1" applyFill="1" applyBorder="1" applyAlignment="1">
      <alignment wrapText="1"/>
    </xf>
    <xf numFmtId="0" fontId="2" fillId="4" borderId="4" xfId="5" applyFont="1" applyFill="1" applyBorder="1" applyAlignment="1"/>
    <xf numFmtId="0" fontId="2" fillId="3" borderId="13" xfId="5" applyFont="1" applyFill="1" applyBorder="1" applyAlignment="1"/>
    <xf numFmtId="0" fontId="2" fillId="3" borderId="4" xfId="5" applyFont="1" applyFill="1" applyBorder="1" applyAlignment="1"/>
    <xf numFmtId="0" fontId="22" fillId="2" borderId="2" xfId="5" applyFont="1" applyFill="1" applyBorder="1" applyAlignment="1">
      <alignment horizontal="right" wrapText="1" indent="1"/>
    </xf>
    <xf numFmtId="0" fontId="2" fillId="4" borderId="6" xfId="5" applyFont="1" applyFill="1" applyBorder="1" applyAlignment="1">
      <alignment horizontal="right" indent="1"/>
    </xf>
    <xf numFmtId="164" fontId="2" fillId="4" borderId="6" xfId="5" applyNumberFormat="1" applyFont="1" applyFill="1" applyBorder="1" applyAlignment="1">
      <alignment horizontal="right" indent="1"/>
    </xf>
    <xf numFmtId="0" fontId="2" fillId="3" borderId="5" xfId="5" applyFont="1" applyFill="1" applyBorder="1" applyAlignment="1">
      <alignment horizontal="right" indent="1"/>
    </xf>
    <xf numFmtId="164" fontId="2" fillId="3" borderId="5" xfId="5" applyNumberFormat="1" applyFont="1" applyFill="1" applyBorder="1" applyAlignment="1">
      <alignment horizontal="right" indent="1"/>
    </xf>
    <xf numFmtId="0" fontId="2" fillId="3" borderId="6" xfId="5" applyFont="1" applyFill="1" applyBorder="1" applyAlignment="1">
      <alignment horizontal="right" indent="1"/>
    </xf>
    <xf numFmtId="164" fontId="2" fillId="3" borderId="6" xfId="5" applyNumberFormat="1" applyFont="1" applyFill="1" applyBorder="1" applyAlignment="1">
      <alignment horizontal="right" indent="1"/>
    </xf>
    <xf numFmtId="49" fontId="2" fillId="3" borderId="0" xfId="5" applyNumberFormat="1" applyFont="1" applyFill="1" applyAlignment="1">
      <alignment horizontal="left" vertical="top" indent="1"/>
    </xf>
    <xf numFmtId="0" fontId="22" fillId="2" borderId="6" xfId="6" applyFont="1" applyFill="1" applyBorder="1" applyAlignment="1">
      <alignment horizontal="right" wrapText="1" indent="1"/>
    </xf>
    <xf numFmtId="0" fontId="22" fillId="2" borderId="4" xfId="6" applyFont="1" applyFill="1" applyBorder="1" applyAlignment="1">
      <alignment horizontal="right" wrapText="1" indent="1"/>
    </xf>
    <xf numFmtId="164" fontId="15" fillId="0" borderId="6" xfId="6" applyNumberFormat="1" applyFont="1" applyFill="1" applyBorder="1" applyAlignment="1">
      <alignment horizontal="right" indent="1"/>
    </xf>
    <xf numFmtId="164" fontId="15" fillId="0" borderId="4" xfId="6" applyNumberFormat="1" applyFont="1" applyFill="1" applyBorder="1" applyAlignment="1">
      <alignment horizontal="right" indent="1"/>
    </xf>
    <xf numFmtId="164" fontId="15" fillId="4" borderId="6" xfId="6" applyNumberFormat="1" applyFont="1" applyFill="1" applyBorder="1" applyAlignment="1">
      <alignment horizontal="right" indent="1"/>
    </xf>
    <xf numFmtId="164" fontId="15" fillId="4" borderId="4" xfId="6" applyNumberFormat="1" applyFont="1" applyFill="1" applyBorder="1" applyAlignment="1">
      <alignment horizontal="right" indent="1"/>
    </xf>
    <xf numFmtId="164" fontId="2" fillId="4" borderId="6" xfId="6" applyNumberFormat="1" applyFont="1" applyFill="1" applyBorder="1" applyAlignment="1">
      <alignment horizontal="right" indent="1"/>
    </xf>
    <xf numFmtId="164" fontId="2" fillId="0" borderId="6" xfId="6" applyNumberFormat="1" applyFont="1" applyFill="1" applyBorder="1" applyAlignment="1">
      <alignment horizontal="right" indent="1"/>
    </xf>
    <xf numFmtId="0" fontId="3" fillId="3" borderId="0" xfId="6" applyFont="1" applyFill="1" applyAlignment="1">
      <alignment horizontal="left" vertical="top" indent="1" readingOrder="1"/>
    </xf>
    <xf numFmtId="0" fontId="15" fillId="3" borderId="6" xfId="0" applyFont="1" applyFill="1" applyBorder="1" applyAlignment="1">
      <alignment horizontal="left" wrapText="1" indent="1"/>
    </xf>
    <xf numFmtId="164" fontId="3" fillId="3" borderId="6" xfId="0" applyNumberFormat="1" applyFont="1" applyFill="1" applyBorder="1" applyAlignment="1">
      <alignment horizontal="right" vertical="center" wrapText="1" indent="5"/>
    </xf>
    <xf numFmtId="3" fontId="3" fillId="3" borderId="6" xfId="0" applyNumberFormat="1" applyFont="1" applyFill="1" applyBorder="1" applyAlignment="1">
      <alignment horizontal="right" vertical="center" wrapText="1" indent="3"/>
    </xf>
    <xf numFmtId="3" fontId="3" fillId="3" borderId="6" xfId="0" applyNumberFormat="1" applyFont="1" applyFill="1" applyBorder="1" applyAlignment="1">
      <alignment horizontal="right" indent="3"/>
    </xf>
    <xf numFmtId="3" fontId="3" fillId="3" borderId="6" xfId="0" applyNumberFormat="1" applyFont="1" applyFill="1" applyBorder="1" applyAlignment="1">
      <alignment horizontal="right" vertical="center" wrapText="1" indent="4"/>
    </xf>
    <xf numFmtId="0" fontId="15" fillId="3" borderId="6" xfId="0" applyFont="1" applyFill="1" applyBorder="1" applyAlignment="1">
      <alignment horizontal="left" wrapText="1"/>
    </xf>
    <xf numFmtId="0" fontId="22" fillId="2" borderId="9" xfId="5" applyFont="1" applyFill="1" applyBorder="1" applyAlignment="1">
      <alignment horizontal="left" indent="1"/>
    </xf>
    <xf numFmtId="0" fontId="2" fillId="4" borderId="3" xfId="5" applyFont="1" applyFill="1" applyBorder="1" applyAlignment="1">
      <alignment horizontal="left" indent="1"/>
    </xf>
    <xf numFmtId="0" fontId="2" fillId="3" borderId="12" xfId="5" applyFont="1" applyFill="1" applyBorder="1" applyAlignment="1">
      <alignment horizontal="left" indent="1"/>
    </xf>
    <xf numFmtId="0" fontId="2" fillId="3" borderId="3" xfId="5" applyFont="1" applyFill="1" applyBorder="1" applyAlignment="1">
      <alignment horizontal="left" indent="1"/>
    </xf>
    <xf numFmtId="0" fontId="22" fillId="2" borderId="2" xfId="6" applyFont="1" applyFill="1" applyBorder="1" applyAlignment="1">
      <alignment horizontal="left" wrapText="1" indent="1"/>
    </xf>
    <xf numFmtId="0" fontId="15" fillId="0" borderId="6" xfId="6" applyFont="1" applyFill="1" applyBorder="1" applyAlignment="1">
      <alignment horizontal="left" indent="1"/>
    </xf>
    <xf numFmtId="0" fontId="15" fillId="4" borderId="6" xfId="6" applyFont="1" applyFill="1" applyBorder="1" applyAlignment="1">
      <alignment horizontal="left" indent="1"/>
    </xf>
    <xf numFmtId="0" fontId="2" fillId="0" borderId="6" xfId="6" applyFont="1" applyFill="1" applyBorder="1" applyAlignment="1">
      <alignment horizontal="left" indent="1"/>
    </xf>
    <xf numFmtId="0" fontId="2" fillId="4" borderId="6" xfId="6" applyFont="1" applyFill="1" applyBorder="1" applyAlignment="1">
      <alignment horizontal="left" indent="1"/>
    </xf>
    <xf numFmtId="164" fontId="18" fillId="3" borderId="0" xfId="0" applyNumberFormat="1" applyFont="1" applyFill="1" applyAlignment="1">
      <alignment vertical="top"/>
    </xf>
    <xf numFmtId="0" fontId="3" fillId="3" borderId="0" xfId="0" applyFont="1" applyFill="1" applyBorder="1" applyAlignment="1">
      <alignment vertical="top"/>
    </xf>
    <xf numFmtId="0" fontId="37" fillId="3" borderId="0" xfId="0" applyFont="1" applyFill="1" applyAlignment="1">
      <alignment horizontal="left" vertical="top"/>
    </xf>
    <xf numFmtId="3" fontId="3" fillId="3" borderId="0" xfId="0" applyNumberFormat="1" applyFont="1" applyFill="1" applyBorder="1" applyAlignment="1">
      <alignment horizontal="left" vertical="top" indent="2"/>
    </xf>
    <xf numFmtId="164" fontId="2" fillId="3" borderId="0" xfId="0" applyNumberFormat="1" applyFont="1" applyFill="1" applyBorder="1" applyAlignment="1">
      <alignment vertical="top"/>
    </xf>
    <xf numFmtId="0" fontId="33" fillId="3" borderId="0" xfId="0" applyFont="1" applyFill="1" applyAlignment="1">
      <alignment vertical="top"/>
    </xf>
    <xf numFmtId="0" fontId="24" fillId="3" borderId="0" xfId="0" applyFont="1" applyFill="1" applyAlignment="1">
      <alignment horizontal="left" vertical="top" wrapText="1"/>
    </xf>
    <xf numFmtId="0" fontId="18" fillId="3" borderId="0" xfId="0" applyFont="1" applyFill="1" applyAlignment="1">
      <alignment vertical="top" wrapText="1"/>
    </xf>
    <xf numFmtId="0" fontId="26" fillId="0" borderId="0" xfId="0" applyFont="1" applyAlignment="1">
      <alignment vertical="top"/>
    </xf>
    <xf numFmtId="0" fontId="3" fillId="3" borderId="5" xfId="0" applyFont="1" applyFill="1" applyBorder="1" applyAlignment="1">
      <alignment vertical="top" wrapText="1"/>
    </xf>
    <xf numFmtId="164" fontId="30" fillId="3" borderId="6" xfId="0" applyNumberFormat="1" applyFont="1" applyFill="1" applyBorder="1" applyAlignment="1">
      <alignment horizontal="right" vertical="center" indent="4"/>
    </xf>
    <xf numFmtId="164" fontId="3" fillId="3" borderId="6" xfId="0" applyNumberFormat="1" applyFont="1" applyFill="1" applyBorder="1" applyAlignment="1">
      <alignment horizontal="right" vertical="center" indent="4"/>
    </xf>
    <xf numFmtId="164" fontId="3" fillId="3" borderId="8" xfId="1" applyNumberFormat="1" applyFont="1" applyFill="1" applyBorder="1" applyAlignment="1">
      <alignment horizontal="right" vertical="center" indent="4"/>
    </xf>
    <xf numFmtId="164" fontId="30" fillId="3" borderId="6" xfId="1" applyNumberFormat="1" applyFont="1" applyFill="1" applyBorder="1" applyAlignment="1">
      <alignment horizontal="right" vertical="center" indent="4"/>
    </xf>
    <xf numFmtId="164" fontId="3" fillId="3" borderId="6" xfId="1" applyNumberFormat="1" applyFont="1" applyFill="1" applyBorder="1" applyAlignment="1">
      <alignment horizontal="right" vertical="center" indent="4"/>
    </xf>
    <xf numFmtId="164" fontId="2" fillId="3" borderId="6" xfId="1" applyNumberFormat="1" applyFont="1" applyFill="1" applyBorder="1" applyAlignment="1">
      <alignment horizontal="right" vertical="center" indent="4"/>
    </xf>
    <xf numFmtId="168" fontId="30" fillId="3" borderId="6" xfId="1" applyNumberFormat="1" applyFont="1" applyFill="1" applyBorder="1" applyAlignment="1">
      <alignment horizontal="right" vertical="center" indent="3"/>
    </xf>
    <xf numFmtId="0" fontId="3" fillId="3" borderId="6" xfId="0" applyNumberFormat="1" applyFont="1" applyFill="1" applyBorder="1" applyAlignment="1">
      <alignment horizontal="right" vertical="center" indent="4"/>
    </xf>
    <xf numFmtId="0" fontId="2" fillId="3" borderId="6" xfId="0" applyNumberFormat="1" applyFont="1" applyFill="1" applyBorder="1" applyAlignment="1">
      <alignment horizontal="right" vertical="center" indent="4"/>
    </xf>
    <xf numFmtId="0" fontId="3" fillId="3" borderId="4" xfId="0" applyNumberFormat="1" applyFont="1" applyFill="1" applyBorder="1" applyAlignment="1">
      <alignment horizontal="right" vertical="center" indent="4"/>
    </xf>
    <xf numFmtId="49" fontId="2" fillId="3" borderId="6" xfId="0" applyNumberFormat="1" applyFont="1" applyFill="1" applyBorder="1" applyAlignment="1">
      <alignment horizontal="right" vertical="center" indent="4"/>
    </xf>
    <xf numFmtId="164" fontId="3" fillId="3" borderId="8" xfId="0" applyNumberFormat="1" applyFont="1" applyFill="1" applyBorder="1" applyAlignment="1">
      <alignment horizontal="right" vertical="center" indent="4"/>
    </xf>
  </cellXfs>
  <cellStyles count="8">
    <cellStyle name="Hyperlink" xfId="7" builtinId="8"/>
    <cellStyle name="Normal" xfId="0" builtinId="0"/>
    <cellStyle name="Normal 2" xfId="2"/>
    <cellStyle name="Normal 2 2" xfId="4"/>
    <cellStyle name="Normal 3" xfId="5"/>
    <cellStyle name="Normal 4" xfId="6"/>
    <cellStyle name="Percent" xfId="1" builtinId="5"/>
    <cellStyle name="Percent 3" xfId="3"/>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Light"/>
        <scheme val="major"/>
      </font>
      <numFmt numFmtId="30" formatCode="@"/>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border>
    </dxf>
    <dxf>
      <font>
        <b val="0"/>
        <i val="0"/>
        <strike val="0"/>
        <condense val="0"/>
        <extend val="0"/>
        <outline val="0"/>
        <shadow val="0"/>
        <u val="none"/>
        <vertAlign val="baseline"/>
        <sz val="11"/>
        <color auto="1"/>
        <name val="Calibri Light"/>
        <scheme val="maj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1"/>
        <color theme="10"/>
        <name val="Calibri Light"/>
        <scheme val="maj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sz val="11"/>
      </font>
    </dxf>
    <dxf>
      <border>
        <bottom style="thin">
          <color indexed="64"/>
        </bottom>
      </border>
    </dxf>
    <dxf>
      <font>
        <b val="0"/>
        <i val="0"/>
        <strike val="0"/>
        <outline val="0"/>
        <shadow val="0"/>
        <u val="none"/>
        <vertAlign val="baseline"/>
        <sz val="11"/>
        <color auto="1"/>
        <name val="Calibri Light"/>
        <scheme val="maj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ds.cancercare.on.ca\shared\Users\naberger\AppData\Local\Microsoft\Windows\Temporary%20Internet%20Files\Content.Outlook\9KZYZYZE\All%20Cancer_surgery%20wait%201%20and%20wait%202%20April%202013%20to%20October%20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aberger\AppData\Local\Microsoft\Windows\Temporary%20Internet%20Files\Content.Outlook\9KZYZYZE\All%20Cancer_surgery%20wait%201%20and%20wait%202%20April%202013%20to%20October%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data"/>
      <sheetName val="disease site"/>
      <sheetName val="methodology"/>
      <sheetName val="data"/>
    </sheetNames>
    <sheetDataSet>
      <sheetData sheetId="0" refreshError="1"/>
      <sheetData sheetId="1" refreshError="1"/>
      <sheetData sheetId="2" refreshError="1"/>
      <sheetData sheetId="3">
        <row r="1">
          <cell r="B1">
            <v>1</v>
          </cell>
          <cell r="C1">
            <v>2</v>
          </cell>
          <cell r="D1">
            <v>3</v>
          </cell>
          <cell r="E1">
            <v>4</v>
          </cell>
          <cell r="F1">
            <v>5</v>
          </cell>
          <cell r="G1">
            <v>6</v>
          </cell>
          <cell r="H1">
            <v>7</v>
          </cell>
          <cell r="I1">
            <v>8</v>
          </cell>
          <cell r="J1">
            <v>9</v>
          </cell>
        </row>
        <row r="4">
          <cell r="C4" t="str">
            <v>prov</v>
          </cell>
          <cell r="D4" t="str">
            <v>disease_site</v>
          </cell>
          <cell r="E4" t="str">
            <v>_TYPE_</v>
          </cell>
          <cell r="F4" t="str">
            <v>_FREQ_</v>
          </cell>
          <cell r="G4" t="str">
            <v>wait1_N</v>
          </cell>
          <cell r="H4" t="str">
            <v>within_w1_Mean</v>
          </cell>
          <cell r="I4" t="str">
            <v>wait2_N</v>
          </cell>
          <cell r="J4" t="str">
            <v>within_w2_Mean</v>
          </cell>
        </row>
        <row r="5">
          <cell r="B5" t="str">
            <v>15</v>
          </cell>
          <cell r="C5">
            <v>15</v>
          </cell>
          <cell r="E5">
            <v>2</v>
          </cell>
          <cell r="F5">
            <v>28503</v>
          </cell>
          <cell r="G5">
            <v>16612</v>
          </cell>
          <cell r="H5">
            <v>0.82332000000000005</v>
          </cell>
          <cell r="I5">
            <v>28503</v>
          </cell>
          <cell r="J5">
            <v>0.84472000000000003</v>
          </cell>
        </row>
        <row r="6">
          <cell r="B6" t="str">
            <v>15Breast</v>
          </cell>
          <cell r="C6">
            <v>15</v>
          </cell>
          <cell r="D6" t="str">
            <v>Breast</v>
          </cell>
          <cell r="E6">
            <v>3</v>
          </cell>
          <cell r="F6">
            <v>6914</v>
          </cell>
          <cell r="G6">
            <v>5088</v>
          </cell>
          <cell r="H6">
            <v>0.87677000000000005</v>
          </cell>
          <cell r="I6">
            <v>6914</v>
          </cell>
          <cell r="J6">
            <v>0.87099000000000004</v>
          </cell>
        </row>
        <row r="7">
          <cell r="B7" t="str">
            <v>15Endocrine</v>
          </cell>
          <cell r="C7">
            <v>15</v>
          </cell>
          <cell r="D7" t="str">
            <v>Endocrine</v>
          </cell>
          <cell r="E7">
            <v>3</v>
          </cell>
          <cell r="F7">
            <v>1262</v>
          </cell>
          <cell r="G7">
            <v>741</v>
          </cell>
          <cell r="H7">
            <v>0.74358999999999997</v>
          </cell>
          <cell r="I7">
            <v>1262</v>
          </cell>
          <cell r="J7">
            <v>0.81062000000000001</v>
          </cell>
        </row>
        <row r="8">
          <cell r="B8" t="str">
            <v>15Gastrointestinal</v>
          </cell>
          <cell r="C8">
            <v>15</v>
          </cell>
          <cell r="D8" t="str">
            <v>Gastrointestinal</v>
          </cell>
          <cell r="E8">
            <v>3</v>
          </cell>
          <cell r="F8">
            <v>3736</v>
          </cell>
          <cell r="G8">
            <v>2669</v>
          </cell>
          <cell r="H8">
            <v>0.82803000000000004</v>
          </cell>
          <cell r="I8">
            <v>3736</v>
          </cell>
          <cell r="J8">
            <v>0.85011000000000003</v>
          </cell>
        </row>
        <row r="9">
          <cell r="B9" t="str">
            <v>15Genitourinary</v>
          </cell>
          <cell r="C9">
            <v>15</v>
          </cell>
          <cell r="D9" t="str">
            <v>Genitourinary</v>
          </cell>
          <cell r="E9">
            <v>3</v>
          </cell>
          <cell r="F9">
            <v>7004</v>
          </cell>
          <cell r="G9">
            <v>2086</v>
          </cell>
          <cell r="H9">
            <v>0.79434000000000005</v>
          </cell>
          <cell r="I9">
            <v>7004</v>
          </cell>
          <cell r="J9">
            <v>0.86121999999999999</v>
          </cell>
        </row>
        <row r="10">
          <cell r="B10" t="str">
            <v>15Gynaecological</v>
          </cell>
          <cell r="C10">
            <v>15</v>
          </cell>
          <cell r="D10" t="str">
            <v>Gynaecological</v>
          </cell>
          <cell r="E10">
            <v>3</v>
          </cell>
          <cell r="F10">
            <v>2307</v>
          </cell>
          <cell r="G10">
            <v>1600</v>
          </cell>
          <cell r="H10">
            <v>0.80625000000000002</v>
          </cell>
          <cell r="I10">
            <v>2307</v>
          </cell>
          <cell r="J10">
            <v>0.74772000000000005</v>
          </cell>
        </row>
        <row r="11">
          <cell r="B11" t="str">
            <v>15Head and Neck</v>
          </cell>
          <cell r="C11">
            <v>15</v>
          </cell>
          <cell r="D11" t="str">
            <v>Head and Neck</v>
          </cell>
          <cell r="E11">
            <v>3</v>
          </cell>
          <cell r="F11">
            <v>1406</v>
          </cell>
          <cell r="G11">
            <v>785</v>
          </cell>
          <cell r="H11">
            <v>0.80381999999999998</v>
          </cell>
          <cell r="I11">
            <v>1406</v>
          </cell>
          <cell r="J11">
            <v>0.81081000000000003</v>
          </cell>
        </row>
        <row r="12">
          <cell r="B12" t="str">
            <v>15Liver</v>
          </cell>
          <cell r="C12">
            <v>15</v>
          </cell>
          <cell r="D12" t="str">
            <v>Liver</v>
          </cell>
          <cell r="E12">
            <v>3</v>
          </cell>
          <cell r="F12">
            <v>862</v>
          </cell>
          <cell r="G12">
            <v>739</v>
          </cell>
          <cell r="H12">
            <v>0.82138</v>
          </cell>
          <cell r="I12">
            <v>862</v>
          </cell>
          <cell r="J12">
            <v>0.83526999999999996</v>
          </cell>
        </row>
        <row r="13">
          <cell r="B13" t="str">
            <v>15Lung</v>
          </cell>
          <cell r="C13">
            <v>15</v>
          </cell>
          <cell r="D13" t="str">
            <v>Lung</v>
          </cell>
          <cell r="E13">
            <v>3</v>
          </cell>
          <cell r="F13">
            <v>1809</v>
          </cell>
          <cell r="G13">
            <v>1231</v>
          </cell>
          <cell r="H13">
            <v>0.82452999999999999</v>
          </cell>
          <cell r="I13">
            <v>1809</v>
          </cell>
          <cell r="J13">
            <v>0.84687999999999997</v>
          </cell>
        </row>
        <row r="14">
          <cell r="B14" t="str">
            <v>15Neurological</v>
          </cell>
          <cell r="C14">
            <v>15</v>
          </cell>
          <cell r="D14" t="str">
            <v>Neurological</v>
          </cell>
          <cell r="E14">
            <v>3</v>
          </cell>
          <cell r="F14">
            <v>728</v>
          </cell>
          <cell r="G14">
            <v>417</v>
          </cell>
          <cell r="H14">
            <v>0.87529999999999997</v>
          </cell>
          <cell r="I14">
            <v>728</v>
          </cell>
          <cell r="J14">
            <v>0.92444999999999999</v>
          </cell>
        </row>
        <row r="15">
          <cell r="B15" t="str">
            <v>15Ophthalmic</v>
          </cell>
          <cell r="C15">
            <v>15</v>
          </cell>
          <cell r="D15" t="str">
            <v>Ophthalmic</v>
          </cell>
          <cell r="E15">
            <v>3</v>
          </cell>
          <cell r="F15">
            <v>132</v>
          </cell>
          <cell r="G15">
            <v>89</v>
          </cell>
          <cell r="H15">
            <v>0.60673999999999995</v>
          </cell>
          <cell r="I15">
            <v>132</v>
          </cell>
          <cell r="J15">
            <v>0.76515</v>
          </cell>
        </row>
        <row r="16">
          <cell r="B16" t="str">
            <v>15Prostate</v>
          </cell>
          <cell r="C16">
            <v>15</v>
          </cell>
          <cell r="D16" t="str">
            <v>Prostate</v>
          </cell>
          <cell r="E16">
            <v>3</v>
          </cell>
          <cell r="F16">
            <v>1816</v>
          </cell>
          <cell r="G16">
            <v>776</v>
          </cell>
          <cell r="H16">
            <v>0.72423000000000004</v>
          </cell>
          <cell r="I16">
            <v>1816</v>
          </cell>
          <cell r="J16">
            <v>0.81277999999999995</v>
          </cell>
        </row>
        <row r="17">
          <cell r="B17" t="str">
            <v>15Sarcoma</v>
          </cell>
          <cell r="C17">
            <v>15</v>
          </cell>
          <cell r="D17" t="str">
            <v>Sarcoma</v>
          </cell>
          <cell r="E17">
            <v>3</v>
          </cell>
          <cell r="F17">
            <v>527</v>
          </cell>
          <cell r="G17">
            <v>391</v>
          </cell>
          <cell r="H17">
            <v>0.70077</v>
          </cell>
          <cell r="I17">
            <v>527</v>
          </cell>
          <cell r="J17">
            <v>0.86717</v>
          </cell>
        </row>
        <row r="21">
          <cell r="C21" t="str">
            <v>prov</v>
          </cell>
          <cell r="D21" t="str">
            <v>disease_site</v>
          </cell>
          <cell r="E21" t="str">
            <v>PRTY</v>
          </cell>
          <cell r="F21" t="str">
            <v>_TYPE_</v>
          </cell>
          <cell r="G21" t="str">
            <v>_FREQ_</v>
          </cell>
          <cell r="H21" t="str">
            <v>wait1_N</v>
          </cell>
          <cell r="I21" t="str">
            <v>within_w1_Mean</v>
          </cell>
          <cell r="J21" t="str">
            <v>wait2_N</v>
          </cell>
        </row>
        <row r="22">
          <cell r="C22">
            <v>15</v>
          </cell>
          <cell r="F22">
            <v>4</v>
          </cell>
          <cell r="G22">
            <v>28503</v>
          </cell>
          <cell r="H22">
            <v>16612</v>
          </cell>
          <cell r="I22">
            <v>0.82332000000000005</v>
          </cell>
          <cell r="J22">
            <v>28503</v>
          </cell>
        </row>
        <row r="23">
          <cell r="C23">
            <v>15</v>
          </cell>
          <cell r="E23">
            <v>2</v>
          </cell>
          <cell r="F23">
            <v>5</v>
          </cell>
          <cell r="G23">
            <v>1677</v>
          </cell>
          <cell r="H23">
            <v>977</v>
          </cell>
          <cell r="I23">
            <v>0.70623999999999998</v>
          </cell>
          <cell r="J23">
            <v>1677</v>
          </cell>
        </row>
        <row r="24">
          <cell r="C24">
            <v>15</v>
          </cell>
          <cell r="E24">
            <v>3</v>
          </cell>
          <cell r="F24">
            <v>5</v>
          </cell>
          <cell r="G24">
            <v>16193</v>
          </cell>
          <cell r="H24">
            <v>10700</v>
          </cell>
          <cell r="I24">
            <v>0.82784999999999997</v>
          </cell>
          <cell r="J24">
            <v>16193</v>
          </cell>
        </row>
        <row r="25">
          <cell r="C25">
            <v>15</v>
          </cell>
          <cell r="E25">
            <v>4</v>
          </cell>
          <cell r="F25">
            <v>5</v>
          </cell>
          <cell r="G25">
            <v>10633</v>
          </cell>
          <cell r="H25">
            <v>4935</v>
          </cell>
          <cell r="I25">
            <v>0.83667999999999998</v>
          </cell>
          <cell r="J25">
            <v>10633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data"/>
      <sheetName val="disease site"/>
      <sheetName val="methodology"/>
      <sheetName val="data"/>
    </sheetNames>
    <sheetDataSet>
      <sheetData sheetId="0" refreshError="1"/>
      <sheetData sheetId="1" refreshError="1"/>
      <sheetData sheetId="2" refreshError="1"/>
      <sheetData sheetId="3">
        <row r="1">
          <cell r="B1">
            <v>1</v>
          </cell>
          <cell r="C1">
            <v>2</v>
          </cell>
          <cell r="D1">
            <v>3</v>
          </cell>
          <cell r="E1">
            <v>4</v>
          </cell>
          <cell r="F1">
            <v>5</v>
          </cell>
          <cell r="G1">
            <v>6</v>
          </cell>
          <cell r="H1">
            <v>7</v>
          </cell>
          <cell r="I1">
            <v>8</v>
          </cell>
          <cell r="J1">
            <v>9</v>
          </cell>
        </row>
        <row r="4">
          <cell r="C4" t="str">
            <v>prov</v>
          </cell>
          <cell r="D4" t="str">
            <v>disease_site</v>
          </cell>
          <cell r="E4" t="str">
            <v>_TYPE_</v>
          </cell>
          <cell r="F4" t="str">
            <v>_FREQ_</v>
          </cell>
          <cell r="G4" t="str">
            <v>wait1_N</v>
          </cell>
          <cell r="H4" t="str">
            <v>within_w1_Mean</v>
          </cell>
          <cell r="I4" t="str">
            <v>wait2_N</v>
          </cell>
          <cell r="J4" t="str">
            <v>within_w2_Mean</v>
          </cell>
        </row>
        <row r="5">
          <cell r="B5" t="str">
            <v>15</v>
          </cell>
          <cell r="C5">
            <v>15</v>
          </cell>
          <cell r="E5">
            <v>2</v>
          </cell>
          <cell r="F5">
            <v>28503</v>
          </cell>
          <cell r="G5">
            <v>16612</v>
          </cell>
          <cell r="H5">
            <v>0.82332000000000005</v>
          </cell>
          <cell r="I5">
            <v>28503</v>
          </cell>
          <cell r="J5">
            <v>0.84472000000000003</v>
          </cell>
        </row>
        <row r="6">
          <cell r="B6" t="str">
            <v>15Breast</v>
          </cell>
          <cell r="C6">
            <v>15</v>
          </cell>
          <cell r="D6" t="str">
            <v>Breast</v>
          </cell>
          <cell r="E6">
            <v>3</v>
          </cell>
          <cell r="F6">
            <v>6914</v>
          </cell>
          <cell r="G6">
            <v>5088</v>
          </cell>
          <cell r="H6">
            <v>0.87677000000000005</v>
          </cell>
          <cell r="I6">
            <v>6914</v>
          </cell>
          <cell r="J6">
            <v>0.87099000000000004</v>
          </cell>
        </row>
        <row r="7">
          <cell r="B7" t="str">
            <v>15Endocrine</v>
          </cell>
          <cell r="C7">
            <v>15</v>
          </cell>
          <cell r="D7" t="str">
            <v>Endocrine</v>
          </cell>
          <cell r="E7">
            <v>3</v>
          </cell>
          <cell r="F7">
            <v>1262</v>
          </cell>
          <cell r="G7">
            <v>741</v>
          </cell>
          <cell r="H7">
            <v>0.74358999999999997</v>
          </cell>
          <cell r="I7">
            <v>1262</v>
          </cell>
          <cell r="J7">
            <v>0.81062000000000001</v>
          </cell>
        </row>
        <row r="8">
          <cell r="B8" t="str">
            <v>15Gastrointestinal</v>
          </cell>
          <cell r="C8">
            <v>15</v>
          </cell>
          <cell r="D8" t="str">
            <v>Gastrointestinal</v>
          </cell>
          <cell r="E8">
            <v>3</v>
          </cell>
          <cell r="F8">
            <v>3736</v>
          </cell>
          <cell r="G8">
            <v>2669</v>
          </cell>
          <cell r="H8">
            <v>0.82803000000000004</v>
          </cell>
          <cell r="I8">
            <v>3736</v>
          </cell>
          <cell r="J8">
            <v>0.85011000000000003</v>
          </cell>
        </row>
        <row r="9">
          <cell r="B9" t="str">
            <v>15Genitourinary</v>
          </cell>
          <cell r="C9">
            <v>15</v>
          </cell>
          <cell r="D9" t="str">
            <v>Genitourinary</v>
          </cell>
          <cell r="E9">
            <v>3</v>
          </cell>
          <cell r="F9">
            <v>7004</v>
          </cell>
          <cell r="G9">
            <v>2086</v>
          </cell>
          <cell r="H9">
            <v>0.79434000000000005</v>
          </cell>
          <cell r="I9">
            <v>7004</v>
          </cell>
          <cell r="J9">
            <v>0.86121999999999999</v>
          </cell>
        </row>
        <row r="10">
          <cell r="B10" t="str">
            <v>15Gynaecological</v>
          </cell>
          <cell r="C10">
            <v>15</v>
          </cell>
          <cell r="D10" t="str">
            <v>Gynaecological</v>
          </cell>
          <cell r="E10">
            <v>3</v>
          </cell>
          <cell r="F10">
            <v>2307</v>
          </cell>
          <cell r="G10">
            <v>1600</v>
          </cell>
          <cell r="H10">
            <v>0.80625000000000002</v>
          </cell>
          <cell r="I10">
            <v>2307</v>
          </cell>
          <cell r="J10">
            <v>0.74772000000000005</v>
          </cell>
        </row>
        <row r="11">
          <cell r="B11" t="str">
            <v>15Head and Neck</v>
          </cell>
          <cell r="C11">
            <v>15</v>
          </cell>
          <cell r="D11" t="str">
            <v>Head and Neck</v>
          </cell>
          <cell r="E11">
            <v>3</v>
          </cell>
          <cell r="F11">
            <v>1406</v>
          </cell>
          <cell r="G11">
            <v>785</v>
          </cell>
          <cell r="H11">
            <v>0.80381999999999998</v>
          </cell>
          <cell r="I11">
            <v>1406</v>
          </cell>
          <cell r="J11">
            <v>0.81081000000000003</v>
          </cell>
        </row>
        <row r="12">
          <cell r="B12" t="str">
            <v>15Liver</v>
          </cell>
          <cell r="C12">
            <v>15</v>
          </cell>
          <cell r="D12" t="str">
            <v>Liver</v>
          </cell>
          <cell r="E12">
            <v>3</v>
          </cell>
          <cell r="F12">
            <v>862</v>
          </cell>
          <cell r="G12">
            <v>739</v>
          </cell>
          <cell r="H12">
            <v>0.82138</v>
          </cell>
          <cell r="I12">
            <v>862</v>
          </cell>
          <cell r="J12">
            <v>0.83526999999999996</v>
          </cell>
        </row>
        <row r="13">
          <cell r="B13" t="str">
            <v>15Lung</v>
          </cell>
          <cell r="C13">
            <v>15</v>
          </cell>
          <cell r="D13" t="str">
            <v>Lung</v>
          </cell>
          <cell r="E13">
            <v>3</v>
          </cell>
          <cell r="F13">
            <v>1809</v>
          </cell>
          <cell r="G13">
            <v>1231</v>
          </cell>
          <cell r="H13">
            <v>0.82452999999999999</v>
          </cell>
          <cell r="I13">
            <v>1809</v>
          </cell>
          <cell r="J13">
            <v>0.84687999999999997</v>
          </cell>
        </row>
        <row r="14">
          <cell r="B14" t="str">
            <v>15Neurological</v>
          </cell>
          <cell r="C14">
            <v>15</v>
          </cell>
          <cell r="D14" t="str">
            <v>Neurological</v>
          </cell>
          <cell r="E14">
            <v>3</v>
          </cell>
          <cell r="F14">
            <v>728</v>
          </cell>
          <cell r="G14">
            <v>417</v>
          </cell>
          <cell r="H14">
            <v>0.87529999999999997</v>
          </cell>
          <cell r="I14">
            <v>728</v>
          </cell>
          <cell r="J14">
            <v>0.92444999999999999</v>
          </cell>
        </row>
        <row r="15">
          <cell r="B15" t="str">
            <v>15Ophthalmic</v>
          </cell>
          <cell r="C15">
            <v>15</v>
          </cell>
          <cell r="D15" t="str">
            <v>Ophthalmic</v>
          </cell>
          <cell r="E15">
            <v>3</v>
          </cell>
          <cell r="F15">
            <v>132</v>
          </cell>
          <cell r="G15">
            <v>89</v>
          </cell>
          <cell r="H15">
            <v>0.60673999999999995</v>
          </cell>
          <cell r="I15">
            <v>132</v>
          </cell>
          <cell r="J15">
            <v>0.76515</v>
          </cell>
        </row>
        <row r="16">
          <cell r="B16" t="str">
            <v>15Prostate</v>
          </cell>
          <cell r="C16">
            <v>15</v>
          </cell>
          <cell r="D16" t="str">
            <v>Prostate</v>
          </cell>
          <cell r="E16">
            <v>3</v>
          </cell>
          <cell r="F16">
            <v>1816</v>
          </cell>
          <cell r="G16">
            <v>776</v>
          </cell>
          <cell r="H16">
            <v>0.72423000000000004</v>
          </cell>
          <cell r="I16">
            <v>1816</v>
          </cell>
          <cell r="J16">
            <v>0.81277999999999995</v>
          </cell>
        </row>
        <row r="17">
          <cell r="B17" t="str">
            <v>15Sarcoma</v>
          </cell>
          <cell r="C17">
            <v>15</v>
          </cell>
          <cell r="D17" t="str">
            <v>Sarcoma</v>
          </cell>
          <cell r="E17">
            <v>3</v>
          </cell>
          <cell r="F17">
            <v>527</v>
          </cell>
          <cell r="G17">
            <v>391</v>
          </cell>
          <cell r="H17">
            <v>0.70077</v>
          </cell>
          <cell r="I17">
            <v>527</v>
          </cell>
          <cell r="J17">
            <v>0.86717</v>
          </cell>
        </row>
        <row r="21">
          <cell r="C21" t="str">
            <v>prov</v>
          </cell>
          <cell r="D21" t="str">
            <v>disease_site</v>
          </cell>
          <cell r="E21" t="str">
            <v>PRTY</v>
          </cell>
          <cell r="F21" t="str">
            <v>_TYPE_</v>
          </cell>
          <cell r="G21" t="str">
            <v>_FREQ_</v>
          </cell>
          <cell r="H21" t="str">
            <v>wait1_N</v>
          </cell>
          <cell r="I21" t="str">
            <v>within_w1_Mean</v>
          </cell>
          <cell r="J21" t="str">
            <v>wait2_N</v>
          </cell>
        </row>
        <row r="22">
          <cell r="C22">
            <v>15</v>
          </cell>
          <cell r="F22">
            <v>4</v>
          </cell>
          <cell r="G22">
            <v>28503</v>
          </cell>
          <cell r="H22">
            <v>16612</v>
          </cell>
          <cell r="I22">
            <v>0.82332000000000005</v>
          </cell>
          <cell r="J22">
            <v>28503</v>
          </cell>
        </row>
        <row r="23">
          <cell r="C23">
            <v>15</v>
          </cell>
          <cell r="E23">
            <v>2</v>
          </cell>
          <cell r="F23">
            <v>5</v>
          </cell>
          <cell r="G23">
            <v>1677</v>
          </cell>
          <cell r="H23">
            <v>977</v>
          </cell>
          <cell r="I23">
            <v>0.70623999999999998</v>
          </cell>
          <cell r="J23">
            <v>1677</v>
          </cell>
        </row>
        <row r="24">
          <cell r="C24">
            <v>15</v>
          </cell>
          <cell r="E24">
            <v>3</v>
          </cell>
          <cell r="F24">
            <v>5</v>
          </cell>
          <cell r="G24">
            <v>16193</v>
          </cell>
          <cell r="H24">
            <v>10700</v>
          </cell>
          <cell r="I24">
            <v>0.82784999999999997</v>
          </cell>
          <cell r="J24">
            <v>16193</v>
          </cell>
        </row>
        <row r="25">
          <cell r="C25">
            <v>15</v>
          </cell>
          <cell r="E25">
            <v>4</v>
          </cell>
          <cell r="F25">
            <v>5</v>
          </cell>
          <cell r="G25">
            <v>10633</v>
          </cell>
          <cell r="H25">
            <v>4935</v>
          </cell>
          <cell r="I25">
            <v>0.83667999999999998</v>
          </cell>
          <cell r="J25">
            <v>10633</v>
          </cell>
        </row>
      </sheetData>
    </sheetDataSet>
  </externalBook>
</externalLink>
</file>

<file path=xl/tables/table1.xml><?xml version="1.0" encoding="utf-8"?>
<table xmlns="http://schemas.openxmlformats.org/spreadsheetml/2006/main" id="3" name="Table3" displayName="Table3" ref="A3:C30" totalsRowShown="0" headerRowDxfId="10" dataDxfId="8" headerRowBorderDxfId="9" tableBorderDxfId="7" totalsRowBorderDxfId="6">
  <autoFilter ref="A3:C30">
    <filterColumn colId="0" hiddenButton="1"/>
    <filterColumn colId="1" hiddenButton="1"/>
    <filterColumn colId="2" hiddenButton="1"/>
  </autoFilter>
  <tableColumns count="3">
    <tableColumn id="1" name="Supplementary table" dataDxfId="5" dataCellStyle="Hyperlink"/>
    <tableColumn id="2" name="Corresponding figure" dataDxfId="4" dataCellStyle="Hyperlink"/>
    <tableColumn id="3" name="Title" dataDxfId="3"/>
  </tableColumns>
  <tableStyleInfo name="TableStyleLight4" showFirstColumn="0" showLastColumn="0" showRowStripes="1" showColumnStripes="0"/>
  <extLst>
    <ext xmlns:x14="http://schemas.microsoft.com/office/spreadsheetml/2009/9/main" uri="{504A1905-F514-4f6f-8877-14C23A59335A}">
      <x14:table altText="2016 PSQI Supplementary Tables - Table of conten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128"/>
  <sheetViews>
    <sheetView view="pageBreakPreview" zoomScaleNormal="100" zoomScaleSheetLayoutView="100" workbookViewId="0"/>
  </sheetViews>
  <sheetFormatPr defaultRowHeight="15" x14ac:dyDescent="0.25"/>
  <cols>
    <col min="1" max="1" width="22.5703125" customWidth="1"/>
    <col min="2" max="2" width="22.7109375" style="1" customWidth="1"/>
    <col min="3" max="3" width="206.28515625" style="3" customWidth="1"/>
    <col min="4" max="81" width="9.140625" style="3"/>
  </cols>
  <sheetData>
    <row r="1" spans="1:82" s="3" customFormat="1" ht="26.25" customHeight="1" x14ac:dyDescent="0.25">
      <c r="A1" s="201" t="s">
        <v>573</v>
      </c>
      <c r="B1" s="201"/>
      <c r="C1" s="201"/>
    </row>
    <row r="2" spans="1:82" s="3" customFormat="1" ht="48" customHeight="1" x14ac:dyDescent="0.25">
      <c r="A2" s="200" t="s">
        <v>576</v>
      </c>
      <c r="B2" s="200"/>
      <c r="C2" s="29"/>
    </row>
    <row r="3" spans="1:82" s="18" customFormat="1" ht="23.25" customHeight="1" x14ac:dyDescent="0.25">
      <c r="A3" s="24" t="s">
        <v>467</v>
      </c>
      <c r="B3" s="25" t="s">
        <v>532</v>
      </c>
      <c r="C3" s="19" t="s">
        <v>533</v>
      </c>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row>
    <row r="4" spans="1:82" s="15" customFormat="1" ht="30" customHeight="1" x14ac:dyDescent="0.25">
      <c r="A4" s="20" t="s">
        <v>393</v>
      </c>
      <c r="B4" s="22" t="s">
        <v>534</v>
      </c>
      <c r="C4" s="152" t="s">
        <v>535</v>
      </c>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row>
    <row r="5" spans="1:82" s="15" customFormat="1" ht="30" customHeight="1" x14ac:dyDescent="0.25">
      <c r="A5" s="20" t="s">
        <v>394</v>
      </c>
      <c r="B5" s="22" t="s">
        <v>537</v>
      </c>
      <c r="C5" s="152" t="s">
        <v>536</v>
      </c>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row>
    <row r="6" spans="1:82" s="15" customFormat="1" ht="30" customHeight="1" x14ac:dyDescent="0.25">
      <c r="A6" s="20" t="s">
        <v>395</v>
      </c>
      <c r="B6" s="22" t="s">
        <v>542</v>
      </c>
      <c r="C6" s="152" t="s">
        <v>631</v>
      </c>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row>
    <row r="7" spans="1:82" s="15" customFormat="1" ht="30" customHeight="1" x14ac:dyDescent="0.25">
      <c r="A7" s="20" t="s">
        <v>396</v>
      </c>
      <c r="B7" s="22" t="s">
        <v>539</v>
      </c>
      <c r="C7" s="152" t="s">
        <v>538</v>
      </c>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row>
    <row r="8" spans="1:82" s="15" customFormat="1" ht="30" customHeight="1" x14ac:dyDescent="0.25">
      <c r="A8" s="20" t="s">
        <v>397</v>
      </c>
      <c r="B8" s="22" t="s">
        <v>540</v>
      </c>
      <c r="C8" s="152" t="s">
        <v>541</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row>
    <row r="9" spans="1:82" s="15" customFormat="1" ht="30" customHeight="1" x14ac:dyDescent="0.25">
      <c r="A9" s="20" t="s">
        <v>398</v>
      </c>
      <c r="B9" s="22" t="s">
        <v>542</v>
      </c>
      <c r="C9" s="152" t="s">
        <v>608</v>
      </c>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row>
    <row r="10" spans="1:82" s="15" customFormat="1" ht="30" customHeight="1" x14ac:dyDescent="0.25">
      <c r="A10" s="20" t="s">
        <v>399</v>
      </c>
      <c r="B10" s="22" t="s">
        <v>542</v>
      </c>
      <c r="C10" s="152" t="s">
        <v>607</v>
      </c>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row>
    <row r="11" spans="1:82" s="15" customFormat="1" ht="30" customHeight="1" x14ac:dyDescent="0.25">
      <c r="A11" s="20" t="s">
        <v>400</v>
      </c>
      <c r="B11" s="22" t="s">
        <v>568</v>
      </c>
      <c r="C11" s="152" t="s">
        <v>544</v>
      </c>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row>
    <row r="12" spans="1:82" s="15" customFormat="1" ht="30" customHeight="1" x14ac:dyDescent="0.25">
      <c r="A12" s="20" t="s">
        <v>401</v>
      </c>
      <c r="B12" s="22" t="s">
        <v>569</v>
      </c>
      <c r="C12" s="152" t="s">
        <v>609</v>
      </c>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row>
    <row r="13" spans="1:82" s="15" customFormat="1" ht="30" customHeight="1" x14ac:dyDescent="0.25">
      <c r="A13" s="20" t="s">
        <v>402</v>
      </c>
      <c r="B13" s="22" t="s">
        <v>570</v>
      </c>
      <c r="C13" s="152" t="s">
        <v>632</v>
      </c>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row>
    <row r="14" spans="1:82" s="15" customFormat="1" ht="30" customHeight="1" x14ac:dyDescent="0.25">
      <c r="A14" s="20" t="s">
        <v>403</v>
      </c>
      <c r="B14" s="22" t="s">
        <v>571</v>
      </c>
      <c r="C14" s="152" t="s">
        <v>543</v>
      </c>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row>
    <row r="15" spans="1:82" s="15" customFormat="1" ht="30" customHeight="1" x14ac:dyDescent="0.25">
      <c r="A15" s="20" t="s">
        <v>404</v>
      </c>
      <c r="B15" s="22" t="s">
        <v>542</v>
      </c>
      <c r="C15" s="152" t="s">
        <v>574</v>
      </c>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row>
    <row r="16" spans="1:82" s="15" customFormat="1" ht="30" customHeight="1" x14ac:dyDescent="0.25">
      <c r="A16" s="20" t="s">
        <v>405</v>
      </c>
      <c r="B16" s="22" t="s">
        <v>572</v>
      </c>
      <c r="C16" s="16" t="s">
        <v>545</v>
      </c>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row>
    <row r="17" spans="1:82" s="15" customFormat="1" ht="30" customHeight="1" x14ac:dyDescent="0.25">
      <c r="A17" s="20" t="s">
        <v>406</v>
      </c>
      <c r="B17" s="22" t="s">
        <v>542</v>
      </c>
      <c r="C17" s="152" t="s">
        <v>546</v>
      </c>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row>
    <row r="18" spans="1:82" s="15" customFormat="1" ht="30" customHeight="1" x14ac:dyDescent="0.25">
      <c r="A18" s="20" t="s">
        <v>407</v>
      </c>
      <c r="B18" s="22" t="s">
        <v>548</v>
      </c>
      <c r="C18" s="153" t="s">
        <v>547</v>
      </c>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row>
    <row r="19" spans="1:82" s="15" customFormat="1" ht="30" customHeight="1" x14ac:dyDescent="0.25">
      <c r="A19" s="20" t="s">
        <v>408</v>
      </c>
      <c r="B19" s="22" t="s">
        <v>550</v>
      </c>
      <c r="C19" s="152" t="s">
        <v>549</v>
      </c>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row>
    <row r="20" spans="1:82" s="15" customFormat="1" ht="30" customHeight="1" x14ac:dyDescent="0.25">
      <c r="A20" s="20" t="s">
        <v>409</v>
      </c>
      <c r="B20" s="22" t="s">
        <v>552</v>
      </c>
      <c r="C20" s="152" t="s">
        <v>551</v>
      </c>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row>
    <row r="21" spans="1:82" s="15" customFormat="1" ht="30" customHeight="1" x14ac:dyDescent="0.25">
      <c r="A21" s="20" t="s">
        <v>410</v>
      </c>
      <c r="B21" s="22" t="s">
        <v>554</v>
      </c>
      <c r="C21" s="152" t="s">
        <v>553</v>
      </c>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row>
    <row r="22" spans="1:82" s="15" customFormat="1" ht="30" customHeight="1" x14ac:dyDescent="0.25">
      <c r="A22" s="20" t="s">
        <v>411</v>
      </c>
      <c r="B22" s="22" t="s">
        <v>555</v>
      </c>
      <c r="C22" s="152" t="s">
        <v>556</v>
      </c>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row>
    <row r="23" spans="1:82" s="15" customFormat="1" ht="30" customHeight="1" x14ac:dyDescent="0.25">
      <c r="A23" s="20" t="s">
        <v>412</v>
      </c>
      <c r="B23" s="22" t="s">
        <v>557</v>
      </c>
      <c r="C23" s="152" t="s">
        <v>558</v>
      </c>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row>
    <row r="24" spans="1:82" s="15" customFormat="1" ht="30" customHeight="1" x14ac:dyDescent="0.25">
      <c r="A24" s="20" t="s">
        <v>413</v>
      </c>
      <c r="B24" s="22" t="s">
        <v>542</v>
      </c>
      <c r="C24" s="152" t="s">
        <v>639</v>
      </c>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row>
    <row r="25" spans="1:82" s="15" customFormat="1" ht="30" customHeight="1" x14ac:dyDescent="0.25">
      <c r="A25" s="20" t="s">
        <v>414</v>
      </c>
      <c r="B25" s="22" t="s">
        <v>559</v>
      </c>
      <c r="C25" s="152" t="s">
        <v>610</v>
      </c>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row>
    <row r="26" spans="1:82" s="15" customFormat="1" ht="30" customHeight="1" x14ac:dyDescent="0.25">
      <c r="A26" s="20" t="s">
        <v>415</v>
      </c>
      <c r="B26" s="22" t="s">
        <v>561</v>
      </c>
      <c r="C26" s="152" t="s">
        <v>560</v>
      </c>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row>
    <row r="27" spans="1:82" s="15" customFormat="1" ht="30" customHeight="1" x14ac:dyDescent="0.25">
      <c r="A27" s="20" t="s">
        <v>416</v>
      </c>
      <c r="B27" s="22" t="s">
        <v>562</v>
      </c>
      <c r="C27" s="152" t="s">
        <v>633</v>
      </c>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row>
    <row r="28" spans="1:82" s="15" customFormat="1" ht="30" customHeight="1" x14ac:dyDescent="0.25">
      <c r="A28" s="20" t="s">
        <v>417</v>
      </c>
      <c r="B28" s="22" t="s">
        <v>563</v>
      </c>
      <c r="C28" s="152" t="s">
        <v>575</v>
      </c>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row>
    <row r="29" spans="1:82" s="15" customFormat="1" ht="30" customHeight="1" x14ac:dyDescent="0.25">
      <c r="A29" s="20" t="s">
        <v>418</v>
      </c>
      <c r="B29" s="22" t="s">
        <v>566</v>
      </c>
      <c r="C29" s="152" t="s">
        <v>564</v>
      </c>
      <c r="D29" s="14"/>
      <c r="E29" s="14"/>
      <c r="F29" s="14"/>
      <c r="G29" s="14"/>
      <c r="H29" s="14"/>
      <c r="I29" s="14"/>
      <c r="J29" s="14"/>
      <c r="K29" s="14"/>
      <c r="L29" s="14"/>
      <c r="M29" s="14"/>
      <c r="N29" s="14"/>
      <c r="O29" s="14"/>
      <c r="P29" s="14"/>
      <c r="Q29" s="14"/>
      <c r="R29" s="26"/>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row>
    <row r="30" spans="1:82" s="15" customFormat="1" ht="30" customHeight="1" x14ac:dyDescent="0.25">
      <c r="A30" s="21" t="s">
        <v>419</v>
      </c>
      <c r="B30" s="23" t="s">
        <v>567</v>
      </c>
      <c r="C30" s="154" t="s">
        <v>565</v>
      </c>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row>
    <row r="31" spans="1:82" s="3" customFormat="1" x14ac:dyDescent="0.25">
      <c r="A31" s="2"/>
      <c r="B31" s="13"/>
    </row>
    <row r="32" spans="1:82" s="3" customFormat="1" x14ac:dyDescent="0.25">
      <c r="A32" s="2"/>
      <c r="B32" s="13"/>
    </row>
    <row r="33" spans="1:2" s="3" customFormat="1" x14ac:dyDescent="0.25">
      <c r="A33" s="2"/>
      <c r="B33" s="13"/>
    </row>
    <row r="34" spans="1:2" s="3" customFormat="1" x14ac:dyDescent="0.25">
      <c r="B34" s="5"/>
    </row>
    <row r="35" spans="1:2" s="3" customFormat="1" x14ac:dyDescent="0.25">
      <c r="B35" s="5"/>
    </row>
    <row r="36" spans="1:2" s="3" customFormat="1" x14ac:dyDescent="0.25">
      <c r="B36" s="5"/>
    </row>
    <row r="37" spans="1:2" s="3" customFormat="1" x14ac:dyDescent="0.25">
      <c r="B37" s="5"/>
    </row>
    <row r="38" spans="1:2" s="3" customFormat="1" x14ac:dyDescent="0.25">
      <c r="B38" s="5"/>
    </row>
    <row r="39" spans="1:2" s="3" customFormat="1" x14ac:dyDescent="0.25">
      <c r="B39" s="5"/>
    </row>
    <row r="40" spans="1:2" s="3" customFormat="1" x14ac:dyDescent="0.25">
      <c r="B40" s="5"/>
    </row>
    <row r="41" spans="1:2" s="3" customFormat="1" x14ac:dyDescent="0.25">
      <c r="B41" s="5"/>
    </row>
    <row r="42" spans="1:2" s="3" customFormat="1" x14ac:dyDescent="0.25">
      <c r="B42" s="5"/>
    </row>
    <row r="43" spans="1:2" s="3" customFormat="1" x14ac:dyDescent="0.25">
      <c r="B43" s="5"/>
    </row>
    <row r="44" spans="1:2" s="3" customFormat="1" x14ac:dyDescent="0.25">
      <c r="B44" s="5"/>
    </row>
    <row r="45" spans="1:2" s="3" customFormat="1" x14ac:dyDescent="0.25">
      <c r="B45" s="5"/>
    </row>
    <row r="46" spans="1:2" s="3" customFormat="1" x14ac:dyDescent="0.25">
      <c r="B46" s="5"/>
    </row>
    <row r="47" spans="1:2" s="3" customFormat="1" x14ac:dyDescent="0.25">
      <c r="B47" s="5"/>
    </row>
    <row r="48" spans="1:2" s="3" customFormat="1" x14ac:dyDescent="0.25">
      <c r="B48" s="5"/>
    </row>
    <row r="49" spans="2:2" s="3" customFormat="1" x14ac:dyDescent="0.25">
      <c r="B49" s="5"/>
    </row>
    <row r="50" spans="2:2" s="3" customFormat="1" x14ac:dyDescent="0.25">
      <c r="B50" s="5"/>
    </row>
    <row r="51" spans="2:2" s="3" customFormat="1" x14ac:dyDescent="0.25">
      <c r="B51" s="5"/>
    </row>
    <row r="52" spans="2:2" s="3" customFormat="1" x14ac:dyDescent="0.25">
      <c r="B52" s="5"/>
    </row>
    <row r="53" spans="2:2" s="3" customFormat="1" x14ac:dyDescent="0.25">
      <c r="B53" s="5"/>
    </row>
    <row r="54" spans="2:2" s="3" customFormat="1" x14ac:dyDescent="0.25">
      <c r="B54" s="5"/>
    </row>
    <row r="55" spans="2:2" s="3" customFormat="1" x14ac:dyDescent="0.25">
      <c r="B55" s="5"/>
    </row>
    <row r="56" spans="2:2" s="3" customFormat="1" x14ac:dyDescent="0.25">
      <c r="B56" s="5"/>
    </row>
    <row r="57" spans="2:2" s="3" customFormat="1" x14ac:dyDescent="0.25">
      <c r="B57" s="5"/>
    </row>
    <row r="58" spans="2:2" s="3" customFormat="1" x14ac:dyDescent="0.25">
      <c r="B58" s="5"/>
    </row>
    <row r="59" spans="2:2" s="3" customFormat="1" x14ac:dyDescent="0.25">
      <c r="B59" s="5"/>
    </row>
    <row r="60" spans="2:2" s="3" customFormat="1" x14ac:dyDescent="0.25">
      <c r="B60" s="5"/>
    </row>
    <row r="61" spans="2:2" s="3" customFormat="1" x14ac:dyDescent="0.25">
      <c r="B61" s="5"/>
    </row>
    <row r="62" spans="2:2" s="3" customFormat="1" x14ac:dyDescent="0.25">
      <c r="B62" s="5"/>
    </row>
    <row r="63" spans="2:2" s="3" customFormat="1" x14ac:dyDescent="0.25">
      <c r="B63" s="5"/>
    </row>
    <row r="64" spans="2:2" s="3" customFormat="1" x14ac:dyDescent="0.25">
      <c r="B64" s="5"/>
    </row>
    <row r="65" spans="2:2" s="3" customFormat="1" x14ac:dyDescent="0.25">
      <c r="B65" s="5"/>
    </row>
    <row r="66" spans="2:2" s="3" customFormat="1" x14ac:dyDescent="0.25">
      <c r="B66" s="5"/>
    </row>
    <row r="67" spans="2:2" s="3" customFormat="1" x14ac:dyDescent="0.25">
      <c r="B67" s="5"/>
    </row>
    <row r="68" spans="2:2" s="3" customFormat="1" x14ac:dyDescent="0.25">
      <c r="B68" s="5"/>
    </row>
    <row r="69" spans="2:2" s="3" customFormat="1" x14ac:dyDescent="0.25">
      <c r="B69" s="5"/>
    </row>
    <row r="70" spans="2:2" s="3" customFormat="1" x14ac:dyDescent="0.25">
      <c r="B70" s="5"/>
    </row>
    <row r="71" spans="2:2" s="3" customFormat="1" x14ac:dyDescent="0.25">
      <c r="B71" s="5"/>
    </row>
    <row r="72" spans="2:2" s="3" customFormat="1" x14ac:dyDescent="0.25">
      <c r="B72" s="5"/>
    </row>
    <row r="73" spans="2:2" s="3" customFormat="1" x14ac:dyDescent="0.25">
      <c r="B73" s="5"/>
    </row>
    <row r="74" spans="2:2" s="3" customFormat="1" x14ac:dyDescent="0.25">
      <c r="B74" s="5"/>
    </row>
    <row r="75" spans="2:2" s="3" customFormat="1" x14ac:dyDescent="0.25">
      <c r="B75" s="5"/>
    </row>
    <row r="76" spans="2:2" s="3" customFormat="1" x14ac:dyDescent="0.25">
      <c r="B76" s="5"/>
    </row>
    <row r="77" spans="2:2" s="3" customFormat="1" x14ac:dyDescent="0.25">
      <c r="B77" s="5"/>
    </row>
    <row r="78" spans="2:2" s="3" customFormat="1" x14ac:dyDescent="0.25">
      <c r="B78" s="5"/>
    </row>
    <row r="79" spans="2:2" s="3" customFormat="1" x14ac:dyDescent="0.25">
      <c r="B79" s="5"/>
    </row>
    <row r="80" spans="2:2" s="3" customFormat="1" x14ac:dyDescent="0.25">
      <c r="B80" s="5"/>
    </row>
    <row r="81" spans="2:2" s="3" customFormat="1" x14ac:dyDescent="0.25">
      <c r="B81" s="5"/>
    </row>
    <row r="82" spans="2:2" s="3" customFormat="1" x14ac:dyDescent="0.25">
      <c r="B82" s="5"/>
    </row>
    <row r="83" spans="2:2" s="3" customFormat="1" x14ac:dyDescent="0.25">
      <c r="B83" s="5"/>
    </row>
    <row r="84" spans="2:2" s="3" customFormat="1" x14ac:dyDescent="0.25">
      <c r="B84" s="5"/>
    </row>
    <row r="85" spans="2:2" s="3" customFormat="1" x14ac:dyDescent="0.25">
      <c r="B85" s="5"/>
    </row>
    <row r="86" spans="2:2" s="3" customFormat="1" x14ac:dyDescent="0.25">
      <c r="B86" s="5"/>
    </row>
    <row r="87" spans="2:2" s="3" customFormat="1" x14ac:dyDescent="0.25">
      <c r="B87" s="5"/>
    </row>
    <row r="88" spans="2:2" s="3" customFormat="1" x14ac:dyDescent="0.25">
      <c r="B88" s="5"/>
    </row>
    <row r="89" spans="2:2" s="3" customFormat="1" x14ac:dyDescent="0.25">
      <c r="B89" s="5"/>
    </row>
    <row r="90" spans="2:2" s="3" customFormat="1" x14ac:dyDescent="0.25">
      <c r="B90" s="5"/>
    </row>
    <row r="91" spans="2:2" s="3" customFormat="1" x14ac:dyDescent="0.25">
      <c r="B91" s="5"/>
    </row>
    <row r="92" spans="2:2" s="3" customFormat="1" x14ac:dyDescent="0.25">
      <c r="B92" s="5"/>
    </row>
    <row r="93" spans="2:2" s="3" customFormat="1" x14ac:dyDescent="0.25">
      <c r="B93" s="5"/>
    </row>
    <row r="94" spans="2:2" s="3" customFormat="1" x14ac:dyDescent="0.25">
      <c r="B94" s="5"/>
    </row>
    <row r="95" spans="2:2" s="3" customFormat="1" x14ac:dyDescent="0.25">
      <c r="B95" s="5"/>
    </row>
    <row r="96" spans="2:2" s="3" customFormat="1" x14ac:dyDescent="0.25">
      <c r="B96" s="5"/>
    </row>
    <row r="97" spans="2:2" s="3" customFormat="1" x14ac:dyDescent="0.25">
      <c r="B97" s="5"/>
    </row>
    <row r="98" spans="2:2" s="3" customFormat="1" x14ac:dyDescent="0.25">
      <c r="B98" s="5"/>
    </row>
    <row r="99" spans="2:2" s="3" customFormat="1" x14ac:dyDescent="0.25">
      <c r="B99" s="5"/>
    </row>
    <row r="100" spans="2:2" s="3" customFormat="1" x14ac:dyDescent="0.25">
      <c r="B100" s="5"/>
    </row>
    <row r="101" spans="2:2" s="3" customFormat="1" x14ac:dyDescent="0.25">
      <c r="B101" s="5"/>
    </row>
    <row r="102" spans="2:2" s="3" customFormat="1" x14ac:dyDescent="0.25">
      <c r="B102" s="5"/>
    </row>
    <row r="103" spans="2:2" s="3" customFormat="1" x14ac:dyDescent="0.25">
      <c r="B103" s="5"/>
    </row>
    <row r="104" spans="2:2" s="3" customFormat="1" x14ac:dyDescent="0.25">
      <c r="B104" s="5"/>
    </row>
    <row r="105" spans="2:2" s="3" customFormat="1" x14ac:dyDescent="0.25">
      <c r="B105" s="5"/>
    </row>
    <row r="106" spans="2:2" s="3" customFormat="1" x14ac:dyDescent="0.25">
      <c r="B106" s="5"/>
    </row>
    <row r="107" spans="2:2" s="3" customFormat="1" x14ac:dyDescent="0.25">
      <c r="B107" s="5"/>
    </row>
    <row r="108" spans="2:2" s="3" customFormat="1" x14ac:dyDescent="0.25">
      <c r="B108" s="5"/>
    </row>
    <row r="109" spans="2:2" s="3" customFormat="1" x14ac:dyDescent="0.25">
      <c r="B109" s="5"/>
    </row>
    <row r="110" spans="2:2" s="3" customFormat="1" x14ac:dyDescent="0.25">
      <c r="B110" s="5"/>
    </row>
    <row r="111" spans="2:2" s="3" customFormat="1" x14ac:dyDescent="0.25">
      <c r="B111" s="5"/>
    </row>
    <row r="112" spans="2:2" s="3" customFormat="1" x14ac:dyDescent="0.25">
      <c r="B112" s="5"/>
    </row>
    <row r="113" spans="2:2" s="3" customFormat="1" x14ac:dyDescent="0.25">
      <c r="B113" s="5"/>
    </row>
    <row r="114" spans="2:2" s="3" customFormat="1" x14ac:dyDescent="0.25">
      <c r="B114" s="5"/>
    </row>
    <row r="115" spans="2:2" s="3" customFormat="1" x14ac:dyDescent="0.25">
      <c r="B115" s="5"/>
    </row>
    <row r="116" spans="2:2" s="3" customFormat="1" x14ac:dyDescent="0.25">
      <c r="B116" s="5"/>
    </row>
    <row r="117" spans="2:2" s="3" customFormat="1" x14ac:dyDescent="0.25">
      <c r="B117" s="5"/>
    </row>
    <row r="118" spans="2:2" s="3" customFormat="1" x14ac:dyDescent="0.25">
      <c r="B118" s="5"/>
    </row>
    <row r="119" spans="2:2" s="3" customFormat="1" x14ac:dyDescent="0.25">
      <c r="B119" s="5"/>
    </row>
    <row r="120" spans="2:2" s="3" customFormat="1" x14ac:dyDescent="0.25">
      <c r="B120" s="5"/>
    </row>
    <row r="121" spans="2:2" s="3" customFormat="1" x14ac:dyDescent="0.25">
      <c r="B121" s="5"/>
    </row>
    <row r="122" spans="2:2" s="3" customFormat="1" x14ac:dyDescent="0.25">
      <c r="B122" s="5"/>
    </row>
    <row r="123" spans="2:2" s="3" customFormat="1" x14ac:dyDescent="0.25">
      <c r="B123" s="5"/>
    </row>
    <row r="124" spans="2:2" s="3" customFormat="1" x14ac:dyDescent="0.25">
      <c r="B124" s="5"/>
    </row>
    <row r="125" spans="2:2" s="3" customFormat="1" x14ac:dyDescent="0.25">
      <c r="B125" s="5"/>
    </row>
    <row r="126" spans="2:2" s="3" customFormat="1" x14ac:dyDescent="0.25">
      <c r="B126" s="5"/>
    </row>
    <row r="127" spans="2:2" s="3" customFormat="1" x14ac:dyDescent="0.25">
      <c r="B127" s="5"/>
    </row>
    <row r="128" spans="2:2" s="3" customFormat="1" x14ac:dyDescent="0.25">
      <c r="B128" s="5"/>
    </row>
  </sheetData>
  <hyperlinks>
    <hyperlink ref="A4" location="'Table S1'!A1" display="S1"/>
    <hyperlink ref="A5" location="'Table S2'!A1" display="S2"/>
    <hyperlink ref="A6" location="'Table S3'!A1" display="S3"/>
    <hyperlink ref="A7" location="'Table S4'!A1" display="S4"/>
    <hyperlink ref="A8" location="'Table S5'!A1" display="S5"/>
    <hyperlink ref="A9" location="'Table S6'!A1" display="S6"/>
    <hyperlink ref="A10" location="'Table S7'!A1" display="S7"/>
    <hyperlink ref="A11" location="'Table S8'!A1" display="S8"/>
    <hyperlink ref="A12" location="'Table S9'!A1" display="S9"/>
    <hyperlink ref="A13" location="'Table S10'!A1" display="S10"/>
    <hyperlink ref="A14" location="'Table S11'!A1" display="S11"/>
    <hyperlink ref="A15" location="'Table S12'!A1" display="S12"/>
    <hyperlink ref="A16" location="'Table S13'!A1" display="S13"/>
    <hyperlink ref="A17" location="'Table S14'!A1" display="S14"/>
    <hyperlink ref="A18" location="'Table S15'!A1" display="S15"/>
    <hyperlink ref="A19" location="'Table S16'!A1" display="S16"/>
    <hyperlink ref="A20" location="'Table S17'!A1" display="S17"/>
    <hyperlink ref="A21" location="'Table S18'!A1" display="S18"/>
    <hyperlink ref="A22" location="'Table S19'!A1" display="S19"/>
    <hyperlink ref="A23" location="'Table S20'!A1" display="S20"/>
    <hyperlink ref="A24" location="'Table S21'!A1" display="S21"/>
    <hyperlink ref="A25" location="'Table S22'!A1" display="S22"/>
    <hyperlink ref="A26" location="'Table S23'!A1" display="S23"/>
    <hyperlink ref="A27" location="'Table S24'!A1" display="S24"/>
    <hyperlink ref="A28" location="'Table S25'!A1" display="S25"/>
    <hyperlink ref="A29" location="'Table S26'!A1" display="S26"/>
    <hyperlink ref="A30" location="'Table S27'!A1" display="S27"/>
  </hyperlinks>
  <pageMargins left="0.25" right="0.25" top="0.75" bottom="0.75" header="0.3" footer="0.3"/>
  <pageSetup scale="53" fitToHeight="0" orientation="landscape"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47"/>
  <sheetViews>
    <sheetView view="pageBreakPreview" topLeftCell="A19" zoomScale="95" zoomScaleNormal="100" zoomScaleSheetLayoutView="95" workbookViewId="0">
      <selection activeCell="C43" sqref="C43"/>
    </sheetView>
  </sheetViews>
  <sheetFormatPr defaultColWidth="9.140625" defaultRowHeight="12.75" x14ac:dyDescent="0.2"/>
  <cols>
    <col min="1" max="1" width="2.7109375" style="33" customWidth="1"/>
    <col min="2" max="2" width="12.85546875" style="33" customWidth="1"/>
    <col min="3" max="3" width="32.28515625" style="33" customWidth="1"/>
    <col min="4" max="4" width="31.7109375" style="33" customWidth="1"/>
    <col min="5" max="5" width="33.85546875" style="33" customWidth="1"/>
    <col min="6" max="6" width="19" style="45" customWidth="1"/>
    <col min="7" max="31" width="9.140625" style="30"/>
    <col min="32" max="16384" width="9.140625" style="45"/>
  </cols>
  <sheetData>
    <row r="1" spans="1:32" s="47" customFormat="1" ht="21.75" customHeight="1" x14ac:dyDescent="0.25">
      <c r="A1" s="110" t="s">
        <v>769</v>
      </c>
      <c r="B1" s="110"/>
      <c r="C1" s="110"/>
      <c r="D1" s="110"/>
      <c r="E1" s="110"/>
      <c r="F1" s="110"/>
      <c r="G1" s="110"/>
      <c r="H1" s="46"/>
      <c r="I1" s="46"/>
      <c r="J1" s="46"/>
      <c r="K1" s="46"/>
      <c r="L1" s="46"/>
      <c r="M1" s="46"/>
      <c r="N1" s="46"/>
      <c r="O1" s="46"/>
      <c r="P1" s="46"/>
      <c r="Q1" s="46"/>
      <c r="R1" s="46"/>
      <c r="S1" s="46"/>
      <c r="T1" s="46"/>
      <c r="U1" s="46"/>
      <c r="V1" s="46"/>
      <c r="W1" s="46"/>
      <c r="X1" s="46"/>
      <c r="Y1" s="46"/>
      <c r="Z1" s="46"/>
      <c r="AA1" s="46"/>
      <c r="AB1" s="46"/>
      <c r="AC1" s="46"/>
      <c r="AD1" s="46"/>
      <c r="AE1" s="46"/>
    </row>
    <row r="2" spans="1:32" s="47" customFormat="1" ht="21.75" customHeight="1" x14ac:dyDescent="0.25">
      <c r="A2" s="110" t="s">
        <v>609</v>
      </c>
      <c r="B2" s="110"/>
      <c r="C2" s="110"/>
      <c r="D2" s="110"/>
      <c r="E2" s="110"/>
      <c r="F2" s="46"/>
      <c r="G2" s="46"/>
      <c r="H2" s="46"/>
      <c r="I2" s="46"/>
      <c r="J2" s="46"/>
      <c r="K2" s="46"/>
      <c r="L2" s="46"/>
      <c r="M2" s="46"/>
      <c r="N2" s="46"/>
      <c r="O2" s="46"/>
      <c r="P2" s="46"/>
      <c r="Q2" s="46"/>
      <c r="R2" s="46"/>
      <c r="S2" s="46"/>
      <c r="T2" s="46"/>
      <c r="U2" s="46"/>
      <c r="V2" s="46"/>
      <c r="W2" s="46"/>
      <c r="X2" s="46"/>
      <c r="Y2" s="46"/>
      <c r="Z2" s="46"/>
      <c r="AA2" s="46"/>
      <c r="AB2" s="46"/>
      <c r="AC2" s="46"/>
      <c r="AD2" s="46"/>
      <c r="AE2" s="46"/>
    </row>
    <row r="3" spans="1:32" ht="25.5" x14ac:dyDescent="0.2">
      <c r="A3" s="30"/>
      <c r="B3" s="345" t="s">
        <v>39</v>
      </c>
      <c r="C3" s="347"/>
      <c r="D3" s="253" t="s">
        <v>853</v>
      </c>
      <c r="E3" s="252" t="s">
        <v>854</v>
      </c>
      <c r="F3" s="248" t="s">
        <v>852</v>
      </c>
      <c r="AF3" s="30"/>
    </row>
    <row r="4" spans="1:32" ht="14.25" customHeight="1" x14ac:dyDescent="0.2">
      <c r="A4" s="30"/>
      <c r="B4" s="320" t="s">
        <v>40</v>
      </c>
      <c r="C4" s="348"/>
      <c r="D4" s="187">
        <v>75.058184639255231</v>
      </c>
      <c r="E4" s="188">
        <v>75.888888888888886</v>
      </c>
      <c r="F4" s="173">
        <f>(E4-D4)/D4*100</f>
        <v>1.1067470571346578</v>
      </c>
      <c r="AF4" s="30"/>
    </row>
    <row r="5" spans="1:32" ht="14.25" customHeight="1" x14ac:dyDescent="0.2">
      <c r="A5" s="30"/>
      <c r="B5" s="321" t="s">
        <v>41</v>
      </c>
      <c r="C5" s="349"/>
      <c r="D5" s="156">
        <v>66.666666666666657</v>
      </c>
      <c r="E5" s="160">
        <v>68.181818181818173</v>
      </c>
      <c r="F5" s="161">
        <f t="shared" ref="F5:F40" si="0">(E5-D5)/D5*100</f>
        <v>2.2727272727272738</v>
      </c>
      <c r="AF5" s="30"/>
    </row>
    <row r="6" spans="1:32" ht="14.25" customHeight="1" x14ac:dyDescent="0.2">
      <c r="A6" s="30"/>
      <c r="B6" s="321" t="s">
        <v>42</v>
      </c>
      <c r="C6" s="349"/>
      <c r="D6" s="156">
        <v>78.260869565217391</v>
      </c>
      <c r="E6" s="160">
        <v>80.769230769230774</v>
      </c>
      <c r="F6" s="161">
        <f t="shared" si="0"/>
        <v>3.2051282051282119</v>
      </c>
      <c r="AF6" s="30"/>
    </row>
    <row r="7" spans="1:32" ht="14.25" customHeight="1" x14ac:dyDescent="0.2">
      <c r="A7" s="30"/>
      <c r="B7" s="321" t="s">
        <v>43</v>
      </c>
      <c r="C7" s="349"/>
      <c r="D7" s="156">
        <v>71.428571428571431</v>
      </c>
      <c r="E7" s="160">
        <v>71.428571428571431</v>
      </c>
      <c r="F7" s="156">
        <f t="shared" si="0"/>
        <v>0</v>
      </c>
      <c r="AF7" s="30"/>
    </row>
    <row r="8" spans="1:32" ht="14.25" customHeight="1" x14ac:dyDescent="0.2">
      <c r="A8" s="30"/>
      <c r="B8" s="321" t="s">
        <v>44</v>
      </c>
      <c r="C8" s="349"/>
      <c r="D8" s="156">
        <v>77.319587628865989</v>
      </c>
      <c r="E8" s="160">
        <v>78.703703703703709</v>
      </c>
      <c r="F8" s="161">
        <f t="shared" si="0"/>
        <v>1.7901234567901183</v>
      </c>
      <c r="AF8" s="30"/>
    </row>
    <row r="9" spans="1:32" ht="14.25" customHeight="1" x14ac:dyDescent="0.2">
      <c r="A9" s="30"/>
      <c r="B9" s="321" t="s">
        <v>45</v>
      </c>
      <c r="C9" s="349"/>
      <c r="D9" s="156">
        <v>66.666666666666657</v>
      </c>
      <c r="E9" s="160">
        <v>66.666666666666657</v>
      </c>
      <c r="F9" s="156">
        <f t="shared" si="0"/>
        <v>0</v>
      </c>
      <c r="AF9" s="30"/>
    </row>
    <row r="10" spans="1:32" ht="14.25" customHeight="1" x14ac:dyDescent="0.2">
      <c r="A10" s="30"/>
      <c r="B10" s="321" t="s">
        <v>46</v>
      </c>
      <c r="C10" s="349"/>
      <c r="D10" s="156">
        <v>68.181818181818173</v>
      </c>
      <c r="E10" s="160">
        <v>66.666666666666657</v>
      </c>
      <c r="F10" s="162">
        <f t="shared" si="0"/>
        <v>-2.2222222222222232</v>
      </c>
      <c r="AF10" s="30"/>
    </row>
    <row r="11" spans="1:32" ht="14.25" customHeight="1" x14ac:dyDescent="0.2">
      <c r="A11" s="30"/>
      <c r="B11" s="321" t="s">
        <v>47</v>
      </c>
      <c r="C11" s="349"/>
      <c r="D11" s="156">
        <v>69.696969696969703</v>
      </c>
      <c r="E11" s="160">
        <v>68.181818181818173</v>
      </c>
      <c r="F11" s="162">
        <f t="shared" si="0"/>
        <v>-2.1739130434782816</v>
      </c>
      <c r="AF11" s="30"/>
    </row>
    <row r="12" spans="1:32" ht="14.25" customHeight="1" x14ac:dyDescent="0.2">
      <c r="A12" s="30"/>
      <c r="B12" s="321" t="s">
        <v>48</v>
      </c>
      <c r="C12" s="349"/>
      <c r="D12" s="156">
        <v>76.19047619047619</v>
      </c>
      <c r="E12" s="160">
        <v>77.777777777777786</v>
      </c>
      <c r="F12" s="161">
        <f t="shared" si="0"/>
        <v>2.0833333333333446</v>
      </c>
      <c r="AF12" s="30"/>
    </row>
    <row r="13" spans="1:32" ht="14.25" customHeight="1" x14ac:dyDescent="0.2">
      <c r="A13" s="30"/>
      <c r="B13" s="321" t="s">
        <v>49</v>
      </c>
      <c r="C13" s="349"/>
      <c r="D13" s="156">
        <v>68.115942028985515</v>
      </c>
      <c r="E13" s="160">
        <v>71.428571428571431</v>
      </c>
      <c r="F13" s="161">
        <f t="shared" si="0"/>
        <v>4.8632218844984711</v>
      </c>
      <c r="AF13" s="30"/>
    </row>
    <row r="14" spans="1:32" ht="14.25" customHeight="1" x14ac:dyDescent="0.2">
      <c r="A14" s="30"/>
      <c r="B14" s="321" t="s">
        <v>50</v>
      </c>
      <c r="C14" s="349"/>
      <c r="D14" s="156">
        <v>78.82352941176471</v>
      </c>
      <c r="E14" s="160">
        <v>79.120879120879124</v>
      </c>
      <c r="F14" s="161">
        <f t="shared" si="0"/>
        <v>0.37723470559291317</v>
      </c>
      <c r="AF14" s="30"/>
    </row>
    <row r="15" spans="1:32" ht="14.25" customHeight="1" x14ac:dyDescent="0.2">
      <c r="A15" s="30"/>
      <c r="B15" s="321" t="s">
        <v>51</v>
      </c>
      <c r="C15" s="349"/>
      <c r="D15" s="156">
        <v>81.333333333333329</v>
      </c>
      <c r="E15" s="160">
        <v>83.333333333333343</v>
      </c>
      <c r="F15" s="161">
        <f t="shared" si="0"/>
        <v>2.4590163934426408</v>
      </c>
      <c r="AF15" s="30"/>
    </row>
    <row r="16" spans="1:32" ht="14.25" customHeight="1" x14ac:dyDescent="0.2">
      <c r="A16" s="30"/>
      <c r="B16" s="321" t="s">
        <v>52</v>
      </c>
      <c r="C16" s="349"/>
      <c r="D16" s="156">
        <v>83.720930232558146</v>
      </c>
      <c r="E16" s="160">
        <v>85.106382978723403</v>
      </c>
      <c r="F16" s="161">
        <f t="shared" si="0"/>
        <v>1.6548463356973897</v>
      </c>
      <c r="AF16" s="30"/>
    </row>
    <row r="17" spans="1:32" ht="14.25" customHeight="1" x14ac:dyDescent="0.2">
      <c r="A17" s="30"/>
      <c r="B17" s="321" t="s">
        <v>53</v>
      </c>
      <c r="C17" s="349"/>
      <c r="D17" s="156">
        <v>60.714285714285708</v>
      </c>
      <c r="E17" s="160">
        <v>66.666666666666657</v>
      </c>
      <c r="F17" s="161">
        <f t="shared" si="0"/>
        <v>9.8039215686274463</v>
      </c>
      <c r="AF17" s="30"/>
    </row>
    <row r="18" spans="1:32" ht="14.25" customHeight="1" x14ac:dyDescent="0.2">
      <c r="A18" s="30"/>
      <c r="B18" s="321" t="s">
        <v>54</v>
      </c>
      <c r="C18" s="349"/>
      <c r="D18" s="156">
        <v>77.777777777777786</v>
      </c>
      <c r="E18" s="160">
        <v>77.192982456140342</v>
      </c>
      <c r="F18" s="162">
        <f t="shared" si="0"/>
        <v>-0.75187969924814158</v>
      </c>
      <c r="AF18" s="30"/>
    </row>
    <row r="19" spans="1:32" ht="14.25" customHeight="1" x14ac:dyDescent="0.2">
      <c r="A19" s="30"/>
      <c r="B19" s="321" t="s">
        <v>55</v>
      </c>
      <c r="C19" s="349"/>
      <c r="D19" s="156">
        <v>72.727272727272734</v>
      </c>
      <c r="E19" s="160">
        <v>70.454545454545453</v>
      </c>
      <c r="F19" s="162">
        <f t="shared" si="0"/>
        <v>-3.1250000000000102</v>
      </c>
      <c r="AF19" s="30"/>
    </row>
    <row r="20" spans="1:32" ht="14.25" customHeight="1" x14ac:dyDescent="0.2">
      <c r="A20" s="30"/>
      <c r="B20" s="321" t="s">
        <v>56</v>
      </c>
      <c r="C20" s="349"/>
      <c r="D20" s="156">
        <v>66.666666666666657</v>
      </c>
      <c r="E20" s="160">
        <v>68.333333333333329</v>
      </c>
      <c r="F20" s="161">
        <f t="shared" si="0"/>
        <v>2.5000000000000075</v>
      </c>
      <c r="AF20" s="30"/>
    </row>
    <row r="21" spans="1:32" ht="14.25" customHeight="1" x14ac:dyDescent="0.2">
      <c r="A21" s="30"/>
      <c r="B21" s="321" t="s">
        <v>57</v>
      </c>
      <c r="C21" s="349"/>
      <c r="D21" s="156">
        <v>79.487179487179489</v>
      </c>
      <c r="E21" s="160">
        <v>80.487804878048792</v>
      </c>
      <c r="F21" s="161">
        <f t="shared" si="0"/>
        <v>1.258851298190413</v>
      </c>
      <c r="AF21" s="30"/>
    </row>
    <row r="22" spans="1:32" ht="14.25" customHeight="1" x14ac:dyDescent="0.2">
      <c r="A22" s="30"/>
      <c r="B22" s="321" t="s">
        <v>58</v>
      </c>
      <c r="C22" s="349"/>
      <c r="D22" s="156">
        <v>90.673575129533674</v>
      </c>
      <c r="E22" s="160">
        <v>91.17647058823529</v>
      </c>
      <c r="F22" s="161">
        <f t="shared" si="0"/>
        <v>0.55462184873949638</v>
      </c>
      <c r="AF22" s="30"/>
    </row>
    <row r="23" spans="1:32" ht="14.25" customHeight="1" x14ac:dyDescent="0.2">
      <c r="A23" s="30"/>
      <c r="B23" s="321" t="s">
        <v>59</v>
      </c>
      <c r="C23" s="349"/>
      <c r="D23" s="156">
        <v>66.101694915254242</v>
      </c>
      <c r="E23" s="160">
        <v>66.666666666666657</v>
      </c>
      <c r="F23" s="161">
        <f t="shared" si="0"/>
        <v>0.85470085470083257</v>
      </c>
      <c r="AF23" s="30"/>
    </row>
    <row r="24" spans="1:32" ht="14.25" customHeight="1" x14ac:dyDescent="0.2">
      <c r="A24" s="30"/>
      <c r="B24" s="321" t="s">
        <v>60</v>
      </c>
      <c r="C24" s="349"/>
      <c r="D24" s="156">
        <v>57.894736842105267</v>
      </c>
      <c r="E24" s="160">
        <v>59.45945945945946</v>
      </c>
      <c r="F24" s="161">
        <f t="shared" si="0"/>
        <v>2.7027027027026955</v>
      </c>
      <c r="AF24" s="30"/>
    </row>
    <row r="25" spans="1:32" ht="14.25" customHeight="1" x14ac:dyDescent="0.2">
      <c r="A25" s="30"/>
      <c r="B25" s="321" t="s">
        <v>61</v>
      </c>
      <c r="C25" s="349"/>
      <c r="D25" s="156">
        <v>75.362318840579718</v>
      </c>
      <c r="E25" s="160">
        <v>75.18248175182481</v>
      </c>
      <c r="F25" s="162">
        <f t="shared" si="0"/>
        <v>-0.23862998315555142</v>
      </c>
      <c r="AF25" s="30"/>
    </row>
    <row r="26" spans="1:32" ht="14.25" customHeight="1" x14ac:dyDescent="0.2">
      <c r="A26" s="30"/>
      <c r="B26" s="321" t="s">
        <v>62</v>
      </c>
      <c r="C26" s="349"/>
      <c r="D26" s="156">
        <v>82.142857142857139</v>
      </c>
      <c r="E26" s="160">
        <v>80</v>
      </c>
      <c r="F26" s="162">
        <f t="shared" si="0"/>
        <v>-2.6086956521739082</v>
      </c>
      <c r="AF26" s="30"/>
    </row>
    <row r="27" spans="1:32" ht="14.25" customHeight="1" x14ac:dyDescent="0.2">
      <c r="A27" s="30"/>
      <c r="B27" s="321" t="s">
        <v>63</v>
      </c>
      <c r="C27" s="349"/>
      <c r="D27" s="156">
        <v>77.477477477477478</v>
      </c>
      <c r="E27" s="160">
        <v>78.861788617886177</v>
      </c>
      <c r="F27" s="161">
        <f t="shared" si="0"/>
        <v>1.7867271695972735</v>
      </c>
      <c r="AF27" s="30"/>
    </row>
    <row r="28" spans="1:32" ht="14.25" customHeight="1" x14ac:dyDescent="0.2">
      <c r="A28" s="30"/>
      <c r="B28" s="321" t="s">
        <v>64</v>
      </c>
      <c r="C28" s="349"/>
      <c r="D28" s="156">
        <v>76.19047619047619</v>
      </c>
      <c r="E28" s="160">
        <v>76.923076923076934</v>
      </c>
      <c r="F28" s="161">
        <f t="shared" si="0"/>
        <v>0.96153846153847689</v>
      </c>
      <c r="M28" s="49"/>
      <c r="AF28" s="30"/>
    </row>
    <row r="29" spans="1:32" ht="14.25" customHeight="1" x14ac:dyDescent="0.2">
      <c r="A29" s="30"/>
      <c r="B29" s="321" t="s">
        <v>65</v>
      </c>
      <c r="C29" s="349"/>
      <c r="D29" s="156">
        <v>70</v>
      </c>
      <c r="E29" s="160">
        <v>72.727272727272734</v>
      </c>
      <c r="F29" s="161">
        <f t="shared" si="0"/>
        <v>3.896103896103905</v>
      </c>
      <c r="AF29" s="30"/>
    </row>
    <row r="30" spans="1:32" ht="14.25" customHeight="1" x14ac:dyDescent="0.2">
      <c r="A30" s="30"/>
      <c r="B30" s="321" t="s">
        <v>66</v>
      </c>
      <c r="C30" s="349"/>
      <c r="D30" s="156">
        <v>58.620689655172406</v>
      </c>
      <c r="E30" s="160">
        <v>57.142857142857139</v>
      </c>
      <c r="F30" s="162">
        <f t="shared" si="0"/>
        <v>-2.5210084033613378</v>
      </c>
      <c r="AF30" s="30"/>
    </row>
    <row r="31" spans="1:32" ht="14.25" customHeight="1" x14ac:dyDescent="0.2">
      <c r="A31" s="30"/>
      <c r="B31" s="321" t="s">
        <v>67</v>
      </c>
      <c r="C31" s="349"/>
      <c r="D31" s="156">
        <v>63.636363636363633</v>
      </c>
      <c r="E31" s="160">
        <v>63.636363636363633</v>
      </c>
      <c r="F31" s="156">
        <f t="shared" si="0"/>
        <v>0</v>
      </c>
      <c r="AF31" s="30"/>
    </row>
    <row r="32" spans="1:32" ht="14.25" customHeight="1" x14ac:dyDescent="0.2">
      <c r="A32" s="30"/>
      <c r="B32" s="321" t="s">
        <v>68</v>
      </c>
      <c r="C32" s="349"/>
      <c r="D32" s="156">
        <v>74.647887323943664</v>
      </c>
      <c r="E32" s="160">
        <v>74.829931972789126</v>
      </c>
      <c r="F32" s="161">
        <f t="shared" si="0"/>
        <v>0.24387113335901531</v>
      </c>
      <c r="AF32" s="30"/>
    </row>
    <row r="33" spans="1:32" ht="14.25" customHeight="1" x14ac:dyDescent="0.2">
      <c r="A33" s="30"/>
      <c r="B33" s="321" t="s">
        <v>69</v>
      </c>
      <c r="C33" s="349"/>
      <c r="D33" s="156">
        <v>67.10526315789474</v>
      </c>
      <c r="E33" s="160">
        <v>65.333333333333329</v>
      </c>
      <c r="F33" s="162">
        <f t="shared" si="0"/>
        <v>-2.6405228758170045</v>
      </c>
      <c r="AF33" s="30"/>
    </row>
    <row r="34" spans="1:32" ht="14.25" customHeight="1" x14ac:dyDescent="0.2">
      <c r="A34" s="30"/>
      <c r="B34" s="321" t="s">
        <v>70</v>
      </c>
      <c r="C34" s="349"/>
      <c r="D34" s="156">
        <v>68.75</v>
      </c>
      <c r="E34" s="160">
        <v>71.15384615384616</v>
      </c>
      <c r="F34" s="161">
        <f t="shared" si="0"/>
        <v>3.4965034965035056</v>
      </c>
      <c r="AF34" s="30"/>
    </row>
    <row r="35" spans="1:32" ht="14.25" customHeight="1" x14ac:dyDescent="0.2">
      <c r="A35" s="30"/>
      <c r="B35" s="321" t="s">
        <v>71</v>
      </c>
      <c r="C35" s="349"/>
      <c r="D35" s="156">
        <v>55.000000000000007</v>
      </c>
      <c r="E35" s="160">
        <v>57.142857142857139</v>
      </c>
      <c r="F35" s="161">
        <f t="shared" si="0"/>
        <v>3.8961038961038752</v>
      </c>
      <c r="AF35" s="30"/>
    </row>
    <row r="36" spans="1:32" ht="14.25" customHeight="1" x14ac:dyDescent="0.2">
      <c r="A36" s="30"/>
      <c r="B36" s="321" t="s">
        <v>72</v>
      </c>
      <c r="C36" s="349"/>
      <c r="D36" s="156">
        <v>72.084805653710248</v>
      </c>
      <c r="E36" s="160">
        <v>72.549019607843135</v>
      </c>
      <c r="F36" s="161">
        <f t="shared" si="0"/>
        <v>0.64398308342944666</v>
      </c>
      <c r="AF36" s="30"/>
    </row>
    <row r="37" spans="1:32" ht="14.25" customHeight="1" x14ac:dyDescent="0.2">
      <c r="A37" s="30"/>
      <c r="B37" s="321" t="s">
        <v>73</v>
      </c>
      <c r="C37" s="349"/>
      <c r="D37" s="156">
        <v>81.395348837209298</v>
      </c>
      <c r="E37" s="160">
        <v>82.795698924731184</v>
      </c>
      <c r="F37" s="161">
        <f t="shared" si="0"/>
        <v>1.7204301075268886</v>
      </c>
      <c r="AF37" s="30"/>
    </row>
    <row r="38" spans="1:32" ht="14.25" customHeight="1" x14ac:dyDescent="0.2">
      <c r="A38" s="30"/>
      <c r="B38" s="321" t="s">
        <v>74</v>
      </c>
      <c r="C38" s="349"/>
      <c r="D38" s="156">
        <v>75.757575757575751</v>
      </c>
      <c r="E38" s="160">
        <v>77.611940298507463</v>
      </c>
      <c r="F38" s="161">
        <f t="shared" si="0"/>
        <v>2.4477611940298605</v>
      </c>
      <c r="AF38" s="30"/>
    </row>
    <row r="39" spans="1:32" ht="14.25" customHeight="1" x14ac:dyDescent="0.2">
      <c r="A39" s="30"/>
      <c r="B39" s="321" t="s">
        <v>75</v>
      </c>
      <c r="C39" s="349"/>
      <c r="D39" s="156">
        <v>84.375</v>
      </c>
      <c r="E39" s="160">
        <v>84.375</v>
      </c>
      <c r="F39" s="156">
        <f t="shared" si="0"/>
        <v>0</v>
      </c>
      <c r="AF39" s="30"/>
    </row>
    <row r="40" spans="1:32" ht="14.25" customHeight="1" x14ac:dyDescent="0.2">
      <c r="A40" s="30"/>
      <c r="B40" s="321" t="s">
        <v>76</v>
      </c>
      <c r="C40" s="349"/>
      <c r="D40" s="156">
        <v>75</v>
      </c>
      <c r="E40" s="160">
        <v>76.068376068376068</v>
      </c>
      <c r="F40" s="161">
        <f t="shared" si="0"/>
        <v>1.4245014245014243</v>
      </c>
      <c r="AF40" s="30"/>
    </row>
    <row r="41" spans="1:32" x14ac:dyDescent="0.2">
      <c r="A41" s="30"/>
      <c r="B41" s="6"/>
      <c r="C41" s="6"/>
      <c r="D41" s="6"/>
      <c r="E41" s="6"/>
      <c r="F41" s="6"/>
      <c r="AF41" s="30"/>
    </row>
    <row r="42" spans="1:32" s="95" customFormat="1" x14ac:dyDescent="0.25">
      <c r="A42" s="35"/>
      <c r="B42" s="41" t="s">
        <v>219</v>
      </c>
      <c r="C42" s="42" t="s">
        <v>33</v>
      </c>
      <c r="D42" s="192"/>
      <c r="E42" s="104"/>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row>
    <row r="43" spans="1:32" s="95" customFormat="1" x14ac:dyDescent="0.25">
      <c r="A43" s="35"/>
      <c r="B43" s="41" t="s">
        <v>634</v>
      </c>
      <c r="C43" s="192" t="s">
        <v>687</v>
      </c>
      <c r="D43" s="192"/>
      <c r="E43" s="192"/>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row>
    <row r="44" spans="1:32" s="95" customFormat="1" x14ac:dyDescent="0.25">
      <c r="A44" s="35"/>
      <c r="B44" s="192"/>
      <c r="C44" s="192" t="s">
        <v>688</v>
      </c>
      <c r="D44" s="192"/>
      <c r="E44" s="192"/>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row>
    <row r="45" spans="1:32" s="95" customFormat="1" x14ac:dyDescent="0.25">
      <c r="A45" s="35"/>
      <c r="B45" s="192"/>
      <c r="C45" s="192" t="s">
        <v>962</v>
      </c>
      <c r="D45" s="192"/>
      <c r="E45" s="192"/>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row>
    <row r="46" spans="1:32" s="95" customFormat="1" x14ac:dyDescent="0.25">
      <c r="A46" s="35"/>
      <c r="B46" s="41" t="s">
        <v>220</v>
      </c>
      <c r="C46" s="107" t="s">
        <v>579</v>
      </c>
      <c r="D46" s="192"/>
      <c r="E46" s="104"/>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row>
    <row r="47" spans="1:32" s="95" customFormat="1" ht="13.5" customHeight="1" x14ac:dyDescent="0.25">
      <c r="A47" s="35"/>
      <c r="B47" s="41" t="s">
        <v>35</v>
      </c>
      <c r="C47" s="218" t="s">
        <v>689</v>
      </c>
      <c r="D47" s="218"/>
      <c r="E47" s="218"/>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row>
    <row r="48" spans="1:32" s="95" customFormat="1" ht="12.75" customHeight="1" x14ac:dyDescent="0.25">
      <c r="A48" s="35"/>
      <c r="B48" s="192"/>
      <c r="C48" s="192" t="s">
        <v>690</v>
      </c>
      <c r="D48" s="192"/>
      <c r="E48" s="192"/>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row>
    <row r="49" spans="1:32" s="95" customFormat="1" x14ac:dyDescent="0.25">
      <c r="A49" s="35"/>
      <c r="B49" s="192"/>
      <c r="C49" s="192" t="s">
        <v>893</v>
      </c>
      <c r="D49" s="192"/>
      <c r="E49" s="192"/>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row>
    <row r="50" spans="1:32" s="95" customFormat="1" x14ac:dyDescent="0.25">
      <c r="A50" s="35"/>
      <c r="B50" s="192"/>
      <c r="C50" s="205" t="s">
        <v>895</v>
      </c>
      <c r="D50" s="192"/>
      <c r="E50" s="192"/>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row>
    <row r="51" spans="1:32" s="95" customFormat="1" x14ac:dyDescent="0.25">
      <c r="A51" s="35"/>
      <c r="B51" s="192"/>
      <c r="C51" s="205" t="s">
        <v>894</v>
      </c>
      <c r="D51" s="192"/>
      <c r="E51" s="192"/>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row>
    <row r="52" spans="1:32" x14ac:dyDescent="0.2">
      <c r="A52" s="30"/>
      <c r="B52" s="6"/>
      <c r="C52" s="257"/>
      <c r="D52" s="192"/>
      <c r="E52" s="192"/>
      <c r="F52" s="30"/>
    </row>
    <row r="53" spans="1:32" ht="12.75" customHeight="1" x14ac:dyDescent="0.2">
      <c r="A53" s="30"/>
      <c r="B53" s="6"/>
      <c r="C53" s="6"/>
      <c r="D53" s="64"/>
      <c r="E53" s="64"/>
      <c r="F53" s="64"/>
      <c r="AF53" s="30"/>
    </row>
    <row r="54" spans="1:32" s="144" customFormat="1" ht="14.25" x14ac:dyDescent="0.2">
      <c r="A54" s="141"/>
      <c r="B54" s="138" t="s">
        <v>468</v>
      </c>
      <c r="C54" s="138"/>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row>
    <row r="55" spans="1:32" x14ac:dyDescent="0.2">
      <c r="A55" s="30"/>
      <c r="B55" s="6"/>
      <c r="C55" s="6"/>
      <c r="D55" s="6"/>
      <c r="E55" s="6"/>
      <c r="F55" s="6"/>
      <c r="AF55" s="30"/>
    </row>
    <row r="56" spans="1:32" x14ac:dyDescent="0.2">
      <c r="A56" s="30"/>
      <c r="B56" s="6"/>
      <c r="C56" s="6"/>
      <c r="D56" s="6"/>
      <c r="E56" s="6"/>
      <c r="F56" s="6"/>
      <c r="AF56" s="30"/>
    </row>
    <row r="57" spans="1:32" x14ac:dyDescent="0.2">
      <c r="A57" s="30"/>
      <c r="B57" s="6"/>
      <c r="C57" s="6"/>
      <c r="D57" s="6"/>
      <c r="E57" s="6"/>
      <c r="F57" s="6"/>
      <c r="AF57" s="30"/>
    </row>
    <row r="58" spans="1:32" x14ac:dyDescent="0.2">
      <c r="A58" s="30"/>
      <c r="B58" s="6"/>
      <c r="C58" s="6"/>
      <c r="D58" s="6"/>
      <c r="E58" s="6"/>
      <c r="F58" s="6"/>
      <c r="AF58" s="30"/>
    </row>
    <row r="59" spans="1:32" x14ac:dyDescent="0.2">
      <c r="A59" s="6"/>
      <c r="B59" s="6"/>
      <c r="C59" s="6"/>
      <c r="D59" s="6"/>
      <c r="E59" s="6"/>
      <c r="F59" s="30"/>
    </row>
    <row r="60" spans="1:32" x14ac:dyDescent="0.2">
      <c r="A60" s="6"/>
      <c r="B60" s="6"/>
      <c r="C60" s="6"/>
      <c r="D60" s="6"/>
      <c r="E60" s="6"/>
      <c r="F60" s="30"/>
    </row>
    <row r="61" spans="1:32" x14ac:dyDescent="0.2">
      <c r="A61" s="6"/>
      <c r="B61" s="6"/>
      <c r="C61" s="6"/>
      <c r="D61" s="6"/>
      <c r="E61" s="6"/>
      <c r="F61" s="30"/>
    </row>
    <row r="62" spans="1:32" x14ac:dyDescent="0.2">
      <c r="A62" s="6"/>
      <c r="B62" s="6"/>
      <c r="C62" s="6"/>
      <c r="D62" s="6"/>
      <c r="E62" s="6"/>
      <c r="F62" s="30"/>
    </row>
    <row r="63" spans="1:32" x14ac:dyDescent="0.2">
      <c r="A63" s="6"/>
      <c r="B63" s="6"/>
      <c r="C63" s="6"/>
      <c r="D63" s="6"/>
      <c r="E63" s="6"/>
      <c r="F63" s="30"/>
    </row>
    <row r="64" spans="1:32" x14ac:dyDescent="0.2">
      <c r="A64" s="6"/>
      <c r="B64" s="6"/>
      <c r="C64" s="6"/>
      <c r="D64" s="6"/>
      <c r="E64" s="6"/>
      <c r="F64" s="30"/>
    </row>
    <row r="65" spans="1:6" x14ac:dyDescent="0.2">
      <c r="A65" s="6"/>
      <c r="B65" s="6"/>
      <c r="C65" s="6"/>
      <c r="D65" s="6"/>
      <c r="E65" s="6"/>
      <c r="F65" s="30"/>
    </row>
    <row r="66" spans="1:6" x14ac:dyDescent="0.2">
      <c r="A66" s="6"/>
      <c r="B66" s="6"/>
      <c r="C66" s="6"/>
      <c r="D66" s="6"/>
      <c r="E66" s="6"/>
      <c r="F66" s="30"/>
    </row>
    <row r="67" spans="1:6" x14ac:dyDescent="0.2">
      <c r="A67" s="6"/>
      <c r="B67" s="6"/>
      <c r="C67" s="6"/>
      <c r="D67" s="6"/>
      <c r="E67" s="6"/>
      <c r="F67" s="30"/>
    </row>
    <row r="68" spans="1:6" x14ac:dyDescent="0.2">
      <c r="A68" s="6"/>
      <c r="B68" s="6"/>
      <c r="C68" s="6"/>
      <c r="D68" s="6"/>
      <c r="E68" s="6"/>
      <c r="F68" s="30"/>
    </row>
    <row r="69" spans="1:6" x14ac:dyDescent="0.2">
      <c r="A69" s="6"/>
      <c r="B69" s="6"/>
      <c r="C69" s="6"/>
      <c r="D69" s="6"/>
      <c r="E69" s="6"/>
      <c r="F69" s="30"/>
    </row>
    <row r="70" spans="1:6" x14ac:dyDescent="0.2">
      <c r="A70" s="6"/>
      <c r="B70" s="6"/>
      <c r="C70" s="6"/>
      <c r="D70" s="6"/>
      <c r="E70" s="6"/>
      <c r="F70" s="30"/>
    </row>
    <row r="71" spans="1:6" x14ac:dyDescent="0.2">
      <c r="A71" s="6"/>
      <c r="B71" s="6"/>
      <c r="C71" s="6"/>
      <c r="D71" s="6"/>
      <c r="E71" s="6"/>
      <c r="F71" s="30"/>
    </row>
    <row r="72" spans="1:6" x14ac:dyDescent="0.2">
      <c r="A72" s="6"/>
      <c r="B72" s="6"/>
      <c r="C72" s="6"/>
      <c r="D72" s="6"/>
      <c r="E72" s="6"/>
      <c r="F72" s="30"/>
    </row>
    <row r="73" spans="1:6" x14ac:dyDescent="0.2">
      <c r="A73" s="6"/>
      <c r="B73" s="6"/>
      <c r="C73" s="6"/>
      <c r="D73" s="6"/>
      <c r="E73" s="6"/>
      <c r="F73" s="30"/>
    </row>
    <row r="74" spans="1:6" x14ac:dyDescent="0.2">
      <c r="A74" s="6"/>
      <c r="B74" s="6"/>
      <c r="C74" s="6"/>
      <c r="D74" s="6"/>
      <c r="E74" s="6"/>
      <c r="F74" s="30"/>
    </row>
    <row r="75" spans="1:6" x14ac:dyDescent="0.2">
      <c r="A75" s="6"/>
      <c r="B75" s="6"/>
      <c r="C75" s="6"/>
      <c r="D75" s="6"/>
      <c r="E75" s="6"/>
      <c r="F75" s="30"/>
    </row>
    <row r="76" spans="1:6" x14ac:dyDescent="0.2">
      <c r="A76" s="6"/>
      <c r="B76" s="6"/>
      <c r="C76" s="6"/>
      <c r="D76" s="6"/>
      <c r="E76" s="6"/>
      <c r="F76" s="30"/>
    </row>
    <row r="77" spans="1:6" x14ac:dyDescent="0.2">
      <c r="A77" s="6"/>
      <c r="B77" s="6"/>
      <c r="C77" s="6"/>
      <c r="D77" s="6"/>
      <c r="E77" s="6"/>
      <c r="F77" s="30"/>
    </row>
    <row r="78" spans="1:6" x14ac:dyDescent="0.2">
      <c r="A78" s="6"/>
      <c r="B78" s="6"/>
      <c r="C78" s="6"/>
      <c r="D78" s="6"/>
      <c r="E78" s="6"/>
      <c r="F78" s="30"/>
    </row>
    <row r="79" spans="1:6" x14ac:dyDescent="0.2">
      <c r="A79" s="6"/>
      <c r="B79" s="6"/>
      <c r="C79" s="6"/>
      <c r="D79" s="6"/>
      <c r="E79" s="6"/>
      <c r="F79" s="30"/>
    </row>
    <row r="80" spans="1:6" x14ac:dyDescent="0.2">
      <c r="A80" s="6"/>
      <c r="B80" s="6"/>
      <c r="C80" s="6"/>
      <c r="D80" s="6"/>
      <c r="E80" s="6"/>
      <c r="F80" s="30"/>
    </row>
    <row r="81" spans="1:6" x14ac:dyDescent="0.2">
      <c r="A81" s="6"/>
      <c r="B81" s="6"/>
      <c r="C81" s="6"/>
      <c r="D81" s="6"/>
      <c r="E81" s="6"/>
      <c r="F81" s="30"/>
    </row>
    <row r="82" spans="1:6" x14ac:dyDescent="0.2">
      <c r="A82" s="6"/>
      <c r="B82" s="6"/>
      <c r="C82" s="6"/>
      <c r="D82" s="6"/>
      <c r="E82" s="6"/>
      <c r="F82" s="30"/>
    </row>
    <row r="83" spans="1:6" x14ac:dyDescent="0.2">
      <c r="A83" s="6"/>
      <c r="B83" s="6"/>
      <c r="C83" s="6"/>
      <c r="D83" s="6"/>
      <c r="E83" s="6"/>
      <c r="F83" s="30"/>
    </row>
    <row r="84" spans="1:6" x14ac:dyDescent="0.2">
      <c r="A84" s="6"/>
      <c r="B84" s="6"/>
      <c r="C84" s="6"/>
      <c r="D84" s="6"/>
      <c r="E84" s="6"/>
      <c r="F84" s="30"/>
    </row>
    <row r="85" spans="1:6" x14ac:dyDescent="0.2">
      <c r="A85" s="6"/>
      <c r="B85" s="6"/>
      <c r="C85" s="6"/>
      <c r="D85" s="6"/>
      <c r="E85" s="6"/>
      <c r="F85" s="30"/>
    </row>
    <row r="86" spans="1:6" x14ac:dyDescent="0.2">
      <c r="A86" s="6"/>
      <c r="B86" s="6"/>
      <c r="C86" s="6"/>
      <c r="D86" s="6"/>
      <c r="E86" s="6"/>
      <c r="F86" s="30"/>
    </row>
    <row r="87" spans="1:6" x14ac:dyDescent="0.2">
      <c r="A87" s="6"/>
      <c r="B87" s="6"/>
      <c r="C87" s="6"/>
      <c r="D87" s="6"/>
      <c r="E87" s="6"/>
      <c r="F87" s="30"/>
    </row>
    <row r="88" spans="1:6" x14ac:dyDescent="0.2">
      <c r="A88" s="6"/>
      <c r="B88" s="6"/>
      <c r="C88" s="6"/>
      <c r="D88" s="6"/>
      <c r="E88" s="6"/>
      <c r="F88" s="30"/>
    </row>
    <row r="89" spans="1:6" x14ac:dyDescent="0.2">
      <c r="A89" s="6"/>
      <c r="B89" s="6"/>
      <c r="C89" s="6"/>
      <c r="D89" s="6"/>
      <c r="E89" s="6"/>
      <c r="F89" s="30"/>
    </row>
    <row r="90" spans="1:6" x14ac:dyDescent="0.2">
      <c r="A90" s="6"/>
      <c r="B90" s="6"/>
      <c r="C90" s="6"/>
      <c r="D90" s="6"/>
      <c r="E90" s="6"/>
      <c r="F90" s="30"/>
    </row>
    <row r="91" spans="1:6" x14ac:dyDescent="0.2">
      <c r="A91" s="6"/>
      <c r="B91" s="6"/>
      <c r="C91" s="6"/>
      <c r="D91" s="6"/>
      <c r="E91" s="6"/>
      <c r="F91" s="30"/>
    </row>
    <row r="92" spans="1:6" x14ac:dyDescent="0.2">
      <c r="A92" s="6"/>
      <c r="B92" s="6"/>
      <c r="C92" s="6"/>
      <c r="D92" s="6"/>
      <c r="E92" s="6"/>
      <c r="F92" s="30"/>
    </row>
    <row r="93" spans="1:6" x14ac:dyDescent="0.2">
      <c r="A93" s="6"/>
      <c r="B93" s="6"/>
      <c r="C93" s="6"/>
      <c r="D93" s="6"/>
      <c r="E93" s="6"/>
      <c r="F93" s="30"/>
    </row>
    <row r="94" spans="1:6" x14ac:dyDescent="0.2">
      <c r="A94" s="6"/>
      <c r="B94" s="6"/>
      <c r="C94" s="6"/>
      <c r="D94" s="6"/>
      <c r="E94" s="6"/>
      <c r="F94" s="30"/>
    </row>
    <row r="95" spans="1:6" x14ac:dyDescent="0.2">
      <c r="A95" s="6"/>
      <c r="B95" s="6"/>
      <c r="C95" s="6"/>
      <c r="D95" s="6"/>
      <c r="E95" s="6"/>
      <c r="F95" s="30"/>
    </row>
    <row r="96" spans="1:6" x14ac:dyDescent="0.2">
      <c r="A96" s="6"/>
      <c r="B96" s="6"/>
      <c r="C96" s="6"/>
      <c r="D96" s="6"/>
      <c r="E96" s="6"/>
      <c r="F96" s="30"/>
    </row>
    <row r="97" spans="1:6" x14ac:dyDescent="0.2">
      <c r="A97" s="6"/>
      <c r="B97" s="6"/>
      <c r="C97" s="6"/>
      <c r="D97" s="6"/>
      <c r="E97" s="6"/>
      <c r="F97" s="30"/>
    </row>
    <row r="98" spans="1:6" x14ac:dyDescent="0.2">
      <c r="A98" s="6"/>
      <c r="B98" s="6"/>
      <c r="C98" s="6"/>
      <c r="D98" s="6"/>
      <c r="E98" s="6"/>
      <c r="F98" s="30"/>
    </row>
    <row r="99" spans="1:6" x14ac:dyDescent="0.2">
      <c r="A99" s="6"/>
      <c r="B99" s="6"/>
      <c r="C99" s="6"/>
      <c r="D99" s="6"/>
      <c r="E99" s="6"/>
      <c r="F99" s="30"/>
    </row>
    <row r="100" spans="1:6" x14ac:dyDescent="0.2">
      <c r="A100" s="6"/>
      <c r="B100" s="6"/>
      <c r="C100" s="6"/>
      <c r="D100" s="6"/>
      <c r="E100" s="6"/>
      <c r="F100" s="30"/>
    </row>
    <row r="101" spans="1:6" x14ac:dyDescent="0.2">
      <c r="A101" s="6"/>
      <c r="B101" s="6"/>
      <c r="C101" s="6"/>
      <c r="D101" s="6"/>
      <c r="E101" s="6"/>
      <c r="F101" s="30"/>
    </row>
    <row r="102" spans="1:6" x14ac:dyDescent="0.2">
      <c r="A102" s="6"/>
      <c r="B102" s="6"/>
      <c r="C102" s="6"/>
      <c r="D102" s="6"/>
      <c r="E102" s="6"/>
      <c r="F102" s="30"/>
    </row>
    <row r="103" spans="1:6" x14ac:dyDescent="0.2">
      <c r="A103" s="6"/>
      <c r="B103" s="6"/>
      <c r="C103" s="6"/>
      <c r="D103" s="6"/>
      <c r="E103" s="6"/>
      <c r="F103" s="30"/>
    </row>
    <row r="104" spans="1:6" x14ac:dyDescent="0.2">
      <c r="A104" s="6"/>
      <c r="B104" s="6"/>
      <c r="C104" s="6"/>
      <c r="D104" s="6"/>
      <c r="E104" s="6"/>
      <c r="F104" s="30"/>
    </row>
    <row r="105" spans="1:6" x14ac:dyDescent="0.2">
      <c r="A105" s="6"/>
      <c r="B105" s="6"/>
      <c r="C105" s="6"/>
      <c r="D105" s="6"/>
      <c r="E105" s="6"/>
      <c r="F105" s="30"/>
    </row>
    <row r="106" spans="1:6" x14ac:dyDescent="0.2">
      <c r="A106" s="6"/>
      <c r="B106" s="6"/>
      <c r="C106" s="6"/>
      <c r="D106" s="6"/>
      <c r="E106" s="6"/>
      <c r="F106" s="30"/>
    </row>
    <row r="107" spans="1:6" x14ac:dyDescent="0.2">
      <c r="A107" s="6"/>
      <c r="B107" s="6"/>
      <c r="C107" s="6"/>
      <c r="D107" s="6"/>
      <c r="E107" s="6"/>
      <c r="F107" s="30"/>
    </row>
    <row r="108" spans="1:6" x14ac:dyDescent="0.2">
      <c r="A108" s="6"/>
      <c r="B108" s="6"/>
      <c r="C108" s="6"/>
      <c r="D108" s="6"/>
      <c r="E108" s="6"/>
      <c r="F108" s="30"/>
    </row>
    <row r="109" spans="1:6" x14ac:dyDescent="0.2">
      <c r="A109" s="6"/>
      <c r="B109" s="6"/>
      <c r="C109" s="6"/>
      <c r="D109" s="6"/>
      <c r="E109" s="6"/>
      <c r="F109" s="30"/>
    </row>
    <row r="110" spans="1:6" x14ac:dyDescent="0.2">
      <c r="A110" s="6"/>
      <c r="B110" s="6"/>
      <c r="C110" s="6"/>
      <c r="D110" s="6"/>
      <c r="E110" s="6"/>
      <c r="F110" s="30"/>
    </row>
    <row r="111" spans="1:6" x14ac:dyDescent="0.2">
      <c r="A111" s="6"/>
      <c r="B111" s="6"/>
      <c r="C111" s="6"/>
      <c r="D111" s="6"/>
      <c r="E111" s="6"/>
      <c r="F111" s="30"/>
    </row>
    <row r="112" spans="1:6" x14ac:dyDescent="0.2">
      <c r="A112" s="6"/>
      <c r="B112" s="6"/>
      <c r="C112" s="6"/>
      <c r="D112" s="6"/>
      <c r="E112" s="6"/>
      <c r="F112" s="30"/>
    </row>
    <row r="113" spans="1:6" x14ac:dyDescent="0.2">
      <c r="A113" s="6"/>
      <c r="B113" s="6"/>
      <c r="C113" s="6"/>
      <c r="D113" s="6"/>
      <c r="E113" s="6"/>
      <c r="F113" s="30"/>
    </row>
    <row r="114" spans="1:6" x14ac:dyDescent="0.2">
      <c r="A114" s="6"/>
      <c r="B114" s="6"/>
      <c r="C114" s="6"/>
      <c r="D114" s="6"/>
      <c r="E114" s="6"/>
      <c r="F114" s="30"/>
    </row>
    <row r="115" spans="1:6" x14ac:dyDescent="0.2">
      <c r="A115" s="6"/>
      <c r="B115" s="6"/>
      <c r="C115" s="6"/>
      <c r="D115" s="6"/>
      <c r="E115" s="6"/>
      <c r="F115" s="30"/>
    </row>
    <row r="116" spans="1:6" x14ac:dyDescent="0.2">
      <c r="A116" s="6"/>
      <c r="B116" s="6"/>
      <c r="C116" s="6"/>
      <c r="D116" s="6"/>
      <c r="E116" s="6"/>
      <c r="F116" s="30"/>
    </row>
    <row r="117" spans="1:6" x14ac:dyDescent="0.2">
      <c r="A117" s="6"/>
      <c r="B117" s="6"/>
      <c r="C117" s="6"/>
      <c r="D117" s="6"/>
      <c r="E117" s="6"/>
      <c r="F117" s="30"/>
    </row>
    <row r="118" spans="1:6" x14ac:dyDescent="0.2">
      <c r="A118" s="6"/>
      <c r="B118" s="6"/>
      <c r="C118" s="6"/>
      <c r="D118" s="6"/>
      <c r="E118" s="6"/>
      <c r="F118" s="30"/>
    </row>
    <row r="119" spans="1:6" x14ac:dyDescent="0.2">
      <c r="A119" s="6"/>
      <c r="B119" s="6"/>
      <c r="C119" s="6"/>
      <c r="D119" s="6"/>
      <c r="E119" s="6"/>
      <c r="F119" s="30"/>
    </row>
    <row r="120" spans="1:6" x14ac:dyDescent="0.2">
      <c r="A120" s="6"/>
      <c r="B120" s="6"/>
      <c r="C120" s="6"/>
      <c r="D120" s="6"/>
      <c r="E120" s="6"/>
      <c r="F120" s="30"/>
    </row>
    <row r="121" spans="1:6" x14ac:dyDescent="0.2">
      <c r="A121" s="6"/>
      <c r="B121" s="6"/>
      <c r="C121" s="6"/>
      <c r="D121" s="6"/>
      <c r="E121" s="6"/>
      <c r="F121" s="30"/>
    </row>
    <row r="122" spans="1:6" x14ac:dyDescent="0.2">
      <c r="A122" s="6"/>
      <c r="B122" s="6"/>
      <c r="C122" s="6"/>
      <c r="D122" s="6"/>
      <c r="E122" s="6"/>
      <c r="F122" s="30"/>
    </row>
    <row r="123" spans="1:6" x14ac:dyDescent="0.2">
      <c r="A123" s="6"/>
      <c r="B123" s="6"/>
      <c r="C123" s="6"/>
      <c r="D123" s="6"/>
      <c r="E123" s="6"/>
      <c r="F123" s="30"/>
    </row>
    <row r="124" spans="1:6" x14ac:dyDescent="0.2">
      <c r="A124" s="6"/>
      <c r="B124" s="6"/>
      <c r="C124" s="6"/>
      <c r="D124" s="6"/>
      <c r="E124" s="6"/>
      <c r="F124" s="30"/>
    </row>
    <row r="125" spans="1:6" x14ac:dyDescent="0.2">
      <c r="A125" s="6"/>
      <c r="B125" s="6"/>
      <c r="C125" s="6"/>
      <c r="D125" s="6"/>
      <c r="E125" s="6"/>
      <c r="F125" s="30"/>
    </row>
    <row r="126" spans="1:6" x14ac:dyDescent="0.2">
      <c r="A126" s="6"/>
      <c r="B126" s="6"/>
      <c r="C126" s="6"/>
      <c r="D126" s="6"/>
      <c r="E126" s="6"/>
      <c r="F126" s="30"/>
    </row>
    <row r="127" spans="1:6" x14ac:dyDescent="0.2">
      <c r="A127" s="6"/>
      <c r="B127" s="6"/>
      <c r="C127" s="6"/>
      <c r="D127" s="6"/>
      <c r="E127" s="6"/>
      <c r="F127" s="30"/>
    </row>
    <row r="128" spans="1:6" x14ac:dyDescent="0.2">
      <c r="A128" s="6"/>
      <c r="B128" s="6"/>
      <c r="C128" s="6"/>
      <c r="D128" s="6"/>
      <c r="E128" s="6"/>
      <c r="F128" s="30"/>
    </row>
    <row r="129" spans="1:6" x14ac:dyDescent="0.2">
      <c r="A129" s="6"/>
      <c r="B129" s="6"/>
      <c r="C129" s="6"/>
      <c r="D129" s="6"/>
      <c r="E129" s="6"/>
      <c r="F129" s="30"/>
    </row>
    <row r="130" spans="1:6" x14ac:dyDescent="0.2">
      <c r="A130" s="6"/>
      <c r="B130" s="6"/>
      <c r="C130" s="6"/>
      <c r="D130" s="6"/>
      <c r="E130" s="6"/>
      <c r="F130" s="30"/>
    </row>
    <row r="131" spans="1:6" x14ac:dyDescent="0.2">
      <c r="A131" s="6"/>
      <c r="B131" s="6"/>
      <c r="C131" s="6"/>
      <c r="D131" s="6"/>
      <c r="E131" s="6"/>
      <c r="F131" s="30"/>
    </row>
    <row r="132" spans="1:6" x14ac:dyDescent="0.2">
      <c r="A132" s="6"/>
      <c r="B132" s="6"/>
      <c r="C132" s="6"/>
      <c r="D132" s="6"/>
      <c r="E132" s="6"/>
      <c r="F132" s="30"/>
    </row>
    <row r="133" spans="1:6" x14ac:dyDescent="0.2">
      <c r="A133" s="6"/>
      <c r="B133" s="6"/>
      <c r="C133" s="6"/>
      <c r="D133" s="6"/>
      <c r="E133" s="6"/>
      <c r="F133" s="30"/>
    </row>
    <row r="134" spans="1:6" x14ac:dyDescent="0.2">
      <c r="A134" s="6"/>
      <c r="B134" s="6"/>
      <c r="C134" s="6"/>
      <c r="D134" s="6"/>
      <c r="E134" s="6"/>
      <c r="F134" s="30"/>
    </row>
    <row r="135" spans="1:6" x14ac:dyDescent="0.2">
      <c r="A135" s="6"/>
      <c r="B135" s="6"/>
      <c r="C135" s="6"/>
      <c r="D135" s="6"/>
      <c r="E135" s="6"/>
      <c r="F135" s="30"/>
    </row>
    <row r="136" spans="1:6" x14ac:dyDescent="0.2">
      <c r="A136" s="6"/>
      <c r="B136" s="6"/>
      <c r="C136" s="6"/>
      <c r="D136" s="6"/>
      <c r="E136" s="6"/>
      <c r="F136" s="30"/>
    </row>
    <row r="137" spans="1:6" x14ac:dyDescent="0.2">
      <c r="A137" s="6"/>
      <c r="B137" s="6"/>
      <c r="C137" s="6"/>
      <c r="D137" s="6"/>
      <c r="E137" s="6"/>
      <c r="F137" s="30"/>
    </row>
    <row r="138" spans="1:6" x14ac:dyDescent="0.2">
      <c r="A138" s="6"/>
      <c r="B138" s="6"/>
      <c r="C138" s="6"/>
      <c r="D138" s="6"/>
      <c r="E138" s="6"/>
      <c r="F138" s="30"/>
    </row>
    <row r="139" spans="1:6" x14ac:dyDescent="0.2">
      <c r="A139" s="6"/>
      <c r="B139" s="6"/>
      <c r="C139" s="6"/>
      <c r="D139" s="6"/>
      <c r="E139" s="6"/>
      <c r="F139" s="30"/>
    </row>
    <row r="140" spans="1:6" x14ac:dyDescent="0.2">
      <c r="A140" s="6"/>
      <c r="B140" s="6"/>
      <c r="C140" s="6"/>
      <c r="D140" s="6"/>
      <c r="E140" s="6"/>
      <c r="F140" s="30"/>
    </row>
    <row r="141" spans="1:6" x14ac:dyDescent="0.2">
      <c r="A141" s="6"/>
      <c r="B141" s="6"/>
      <c r="C141" s="6"/>
      <c r="D141" s="6"/>
      <c r="E141" s="6"/>
      <c r="F141" s="30"/>
    </row>
    <row r="142" spans="1:6" x14ac:dyDescent="0.2">
      <c r="A142" s="6"/>
      <c r="B142" s="6"/>
      <c r="C142" s="6"/>
      <c r="D142" s="6"/>
      <c r="E142" s="6"/>
      <c r="F142" s="30"/>
    </row>
    <row r="143" spans="1:6" x14ac:dyDescent="0.2">
      <c r="A143" s="6"/>
      <c r="B143" s="6"/>
      <c r="C143" s="6"/>
      <c r="D143" s="6"/>
      <c r="E143" s="6"/>
      <c r="F143" s="30"/>
    </row>
    <row r="144" spans="1:6" x14ac:dyDescent="0.2">
      <c r="A144" s="6"/>
      <c r="B144" s="6"/>
      <c r="C144" s="6"/>
      <c r="D144" s="6"/>
      <c r="E144" s="6"/>
      <c r="F144" s="30"/>
    </row>
    <row r="145" spans="1:6" x14ac:dyDescent="0.2">
      <c r="A145" s="6"/>
      <c r="B145" s="6"/>
      <c r="C145" s="6"/>
      <c r="D145" s="6"/>
      <c r="E145" s="6"/>
      <c r="F145" s="30"/>
    </row>
    <row r="146" spans="1:6" x14ac:dyDescent="0.2">
      <c r="A146" s="6"/>
      <c r="B146" s="6"/>
      <c r="C146" s="6"/>
      <c r="D146" s="6"/>
      <c r="E146" s="6"/>
      <c r="F146" s="30"/>
    </row>
    <row r="147" spans="1:6" x14ac:dyDescent="0.2">
      <c r="A147" s="6"/>
      <c r="B147" s="6"/>
      <c r="C147" s="6"/>
      <c r="D147" s="6"/>
      <c r="E147" s="6"/>
      <c r="F147" s="30"/>
    </row>
  </sheetData>
  <hyperlinks>
    <hyperlink ref="B54" location="'Table of Contents'!A1" display="Back to Table of Contents"/>
  </hyperlinks>
  <pageMargins left="0.37" right="0.25" top="0.28000000000000003" bottom="0.23" header="0.17" footer="0.17"/>
  <pageSetup scale="7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54"/>
  <sheetViews>
    <sheetView view="pageBreakPreview" topLeftCell="A25" zoomScale="102" zoomScaleNormal="95" zoomScaleSheetLayoutView="102" workbookViewId="0">
      <selection activeCell="O35" sqref="O35"/>
    </sheetView>
  </sheetViews>
  <sheetFormatPr defaultColWidth="9.140625" defaultRowHeight="12.75" x14ac:dyDescent="0.2"/>
  <cols>
    <col min="1" max="1" width="3" style="6" customWidth="1"/>
    <col min="2" max="2" width="13.85546875" style="33" customWidth="1"/>
    <col min="3" max="3" width="43.28515625" style="33" customWidth="1"/>
    <col min="4" max="9" width="19.7109375" style="33" customWidth="1"/>
    <col min="10" max="12" width="11.7109375" style="33" customWidth="1"/>
    <col min="13" max="13" width="9.140625" style="34"/>
    <col min="14" max="30" width="9.140625" style="30"/>
    <col min="31" max="16384" width="9.140625" style="45"/>
  </cols>
  <sheetData>
    <row r="1" spans="1:13" s="46" customFormat="1" ht="21.75" customHeight="1" x14ac:dyDescent="0.25">
      <c r="A1" s="280" t="s">
        <v>816</v>
      </c>
      <c r="B1" s="280"/>
      <c r="C1" s="280"/>
      <c r="D1" s="280"/>
      <c r="E1" s="280"/>
      <c r="F1" s="280"/>
      <c r="G1" s="280"/>
      <c r="H1" s="280"/>
      <c r="I1" s="280"/>
      <c r="J1" s="280"/>
      <c r="K1" s="280"/>
      <c r="L1" s="280"/>
      <c r="M1" s="281"/>
    </row>
    <row r="2" spans="1:13" s="46" customFormat="1" ht="21.75" customHeight="1" x14ac:dyDescent="0.25">
      <c r="A2" s="110" t="s">
        <v>632</v>
      </c>
      <c r="B2" s="110"/>
      <c r="C2" s="110"/>
      <c r="D2" s="110"/>
      <c r="E2" s="110"/>
      <c r="F2" s="110"/>
      <c r="G2" s="110"/>
      <c r="H2" s="110"/>
      <c r="I2" s="110"/>
      <c r="J2" s="110"/>
      <c r="K2" s="110"/>
      <c r="L2" s="110"/>
      <c r="M2" s="281"/>
    </row>
    <row r="3" spans="1:13" ht="114.75" x14ac:dyDescent="0.2">
      <c r="B3" s="352" t="s">
        <v>39</v>
      </c>
      <c r="C3" s="357"/>
      <c r="D3" s="312" t="s">
        <v>858</v>
      </c>
      <c r="E3" s="312" t="s">
        <v>859</v>
      </c>
      <c r="F3" s="312" t="s">
        <v>860</v>
      </c>
      <c r="G3" s="312" t="s">
        <v>861</v>
      </c>
      <c r="H3" s="312" t="s">
        <v>862</v>
      </c>
      <c r="I3" s="312" t="s">
        <v>863</v>
      </c>
      <c r="J3" s="312" t="s">
        <v>855</v>
      </c>
      <c r="K3" s="312" t="s">
        <v>856</v>
      </c>
      <c r="L3" s="312" t="s">
        <v>857</v>
      </c>
    </row>
    <row r="4" spans="1:13" ht="14.25" customHeight="1" thickBot="1" x14ac:dyDescent="0.25">
      <c r="B4" s="359" t="s">
        <v>40</v>
      </c>
      <c r="C4" s="360"/>
      <c r="D4" s="163">
        <v>15.128729531679847</v>
      </c>
      <c r="E4" s="163">
        <v>2.2802774048567964</v>
      </c>
      <c r="F4" s="163">
        <f>SUM(D4:E4)</f>
        <v>17.409006936536642</v>
      </c>
      <c r="G4" s="163">
        <v>14.84635841551294</v>
      </c>
      <c r="H4" s="163">
        <v>2.3266102340173513</v>
      </c>
      <c r="I4" s="163">
        <f>SUM(G4:H4)</f>
        <v>17.17296864953029</v>
      </c>
      <c r="J4" s="164">
        <f>(G4-D4)/D4*100</f>
        <v>-1.8664562386128736</v>
      </c>
      <c r="K4" s="165">
        <f>(H4-E4)/E4*100</f>
        <v>2.0318944117005215</v>
      </c>
      <c r="L4" s="164">
        <f>(I4-F4)/F4*100</f>
        <v>-1.3558400422655548</v>
      </c>
    </row>
    <row r="5" spans="1:13" ht="14.25" customHeight="1" x14ac:dyDescent="0.2">
      <c r="B5" s="356" t="s">
        <v>41</v>
      </c>
      <c r="C5" s="358"/>
      <c r="D5" s="166">
        <v>17.280247882176518</v>
      </c>
      <c r="E5" s="166">
        <v>4.1710943163874354</v>
      </c>
      <c r="F5" s="166">
        <f t="shared" ref="F5:F40" si="0">SUM(D5:E5)</f>
        <v>21.451342198563953</v>
      </c>
      <c r="G5" s="166">
        <v>17.800573238799217</v>
      </c>
      <c r="H5" s="166">
        <v>4.4250012571026298</v>
      </c>
      <c r="I5" s="166">
        <f t="shared" ref="I5:I40" si="1">SUM(G5:H5)</f>
        <v>22.225574495901846</v>
      </c>
      <c r="J5" s="167">
        <f t="shared" ref="J5:J40" si="2">(G5-D5)/D5*100</f>
        <v>3.0110989157706571</v>
      </c>
      <c r="K5" s="167">
        <f t="shared" ref="K5:K40" si="3">(H5-E5)/E5*100</f>
        <v>6.0872979955797772</v>
      </c>
      <c r="L5" s="167">
        <f t="shared" ref="L5:L40" si="4">(I5-F5)/F5*100</f>
        <v>3.6092487368446489</v>
      </c>
    </row>
    <row r="6" spans="1:13" ht="14.25" customHeight="1" x14ac:dyDescent="0.2">
      <c r="B6" s="321" t="s">
        <v>42</v>
      </c>
      <c r="C6" s="349"/>
      <c r="D6" s="168">
        <v>13.521840339586472</v>
      </c>
      <c r="E6" s="168">
        <v>1.9683691633575242</v>
      </c>
      <c r="F6" s="168">
        <f t="shared" si="0"/>
        <v>15.490209502943996</v>
      </c>
      <c r="G6" s="168">
        <v>13.505852536098976</v>
      </c>
      <c r="H6" s="168">
        <v>2.1676059625837865</v>
      </c>
      <c r="I6" s="168">
        <f t="shared" si="1"/>
        <v>15.673458498682763</v>
      </c>
      <c r="J6" s="169">
        <f t="shared" si="2"/>
        <v>-0.11823688999411015</v>
      </c>
      <c r="K6" s="170">
        <f t="shared" si="3"/>
        <v>10.121922398256649</v>
      </c>
      <c r="L6" s="170">
        <f t="shared" si="4"/>
        <v>1.1829988206675928</v>
      </c>
    </row>
    <row r="7" spans="1:13" ht="14.25" customHeight="1" x14ac:dyDescent="0.2">
      <c r="B7" s="320" t="s">
        <v>43</v>
      </c>
      <c r="C7" s="348"/>
      <c r="D7" s="171">
        <v>16.193172429746969</v>
      </c>
      <c r="E7" s="171">
        <v>3.8555172451778494</v>
      </c>
      <c r="F7" s="171">
        <f t="shared" si="0"/>
        <v>20.04868967492482</v>
      </c>
      <c r="G7" s="171">
        <v>16.045154022099069</v>
      </c>
      <c r="H7" s="171">
        <v>3.9828396508756558</v>
      </c>
      <c r="I7" s="171">
        <f t="shared" si="1"/>
        <v>20.027993672974723</v>
      </c>
      <c r="J7" s="172">
        <f t="shared" si="2"/>
        <v>-0.91407911754208848</v>
      </c>
      <c r="K7" s="173">
        <f t="shared" si="3"/>
        <v>3.3023430476689049</v>
      </c>
      <c r="L7" s="172">
        <f t="shared" si="4"/>
        <v>-0.10322870115537235</v>
      </c>
    </row>
    <row r="8" spans="1:13" ht="14.25" customHeight="1" x14ac:dyDescent="0.2">
      <c r="B8" s="321" t="s">
        <v>44</v>
      </c>
      <c r="C8" s="349"/>
      <c r="D8" s="168">
        <v>10.599590479017758</v>
      </c>
      <c r="E8" s="168">
        <v>1.8458891857535416</v>
      </c>
      <c r="F8" s="168">
        <f t="shared" si="0"/>
        <v>12.4454796647713</v>
      </c>
      <c r="G8" s="168">
        <v>10.03781091616508</v>
      </c>
      <c r="H8" s="168">
        <v>1.9746513277701798</v>
      </c>
      <c r="I8" s="168">
        <f t="shared" si="1"/>
        <v>12.012462243935261</v>
      </c>
      <c r="J8" s="169">
        <f t="shared" si="2"/>
        <v>-5.3000119576764702</v>
      </c>
      <c r="K8" s="170">
        <f t="shared" si="3"/>
        <v>6.97561603428941</v>
      </c>
      <c r="L8" s="169">
        <f t="shared" si="4"/>
        <v>-3.4793148396020177</v>
      </c>
    </row>
    <row r="9" spans="1:13" ht="14.25" customHeight="1" x14ac:dyDescent="0.2">
      <c r="B9" s="320" t="s">
        <v>45</v>
      </c>
      <c r="C9" s="348"/>
      <c r="D9" s="171">
        <v>15.287258248009101</v>
      </c>
      <c r="E9" s="171">
        <v>3.3774175199089873</v>
      </c>
      <c r="F9" s="171">
        <f t="shared" si="0"/>
        <v>18.664675767918087</v>
      </c>
      <c r="G9" s="171">
        <v>14.686232952451162</v>
      </c>
      <c r="H9" s="171">
        <v>3.2828050129008477</v>
      </c>
      <c r="I9" s="171">
        <f t="shared" si="1"/>
        <v>17.969037965352008</v>
      </c>
      <c r="J9" s="172">
        <f t="shared" si="2"/>
        <v>-3.9315440728962106</v>
      </c>
      <c r="K9" s="172">
        <f t="shared" si="3"/>
        <v>-2.8013269443420539</v>
      </c>
      <c r="L9" s="172">
        <f t="shared" si="4"/>
        <v>-3.727028592491175</v>
      </c>
    </row>
    <row r="10" spans="1:13" ht="14.25" customHeight="1" x14ac:dyDescent="0.2">
      <c r="B10" s="321" t="s">
        <v>46</v>
      </c>
      <c r="C10" s="349"/>
      <c r="D10" s="168">
        <v>11.732340804272191</v>
      </c>
      <c r="E10" s="168">
        <v>2.9667988240688299</v>
      </c>
      <c r="F10" s="168">
        <f t="shared" si="0"/>
        <v>14.699139628341021</v>
      </c>
      <c r="G10" s="168">
        <v>12.26729216376161</v>
      </c>
      <c r="H10" s="168">
        <v>2.8309135762526791</v>
      </c>
      <c r="I10" s="168">
        <f t="shared" si="1"/>
        <v>15.09820574001429</v>
      </c>
      <c r="J10" s="170">
        <f t="shared" si="2"/>
        <v>4.5596302427101589</v>
      </c>
      <c r="K10" s="169">
        <f t="shared" si="3"/>
        <v>-4.5801975757085645</v>
      </c>
      <c r="L10" s="170">
        <f t="shared" si="4"/>
        <v>2.7148943527540923</v>
      </c>
    </row>
    <row r="11" spans="1:13" ht="14.25" customHeight="1" x14ac:dyDescent="0.2">
      <c r="B11" s="320" t="s">
        <v>47</v>
      </c>
      <c r="C11" s="348"/>
      <c r="D11" s="171">
        <v>21.133016218694483</v>
      </c>
      <c r="E11" s="171">
        <v>4.7280646455384261</v>
      </c>
      <c r="F11" s="171">
        <f t="shared" si="0"/>
        <v>25.86108086423291</v>
      </c>
      <c r="G11" s="171">
        <v>20.999519806202382</v>
      </c>
      <c r="H11" s="171">
        <v>4.7302672601001952</v>
      </c>
      <c r="I11" s="171">
        <f t="shared" si="1"/>
        <v>25.729787066302578</v>
      </c>
      <c r="J11" s="172">
        <f t="shared" si="2"/>
        <v>-0.6316959733083809</v>
      </c>
      <c r="K11" s="172">
        <f t="shared" si="3"/>
        <v>4.658596544037389E-2</v>
      </c>
      <c r="L11" s="172">
        <f t="shared" si="4"/>
        <v>-0.50768874904961259</v>
      </c>
    </row>
    <row r="12" spans="1:13" ht="14.25" customHeight="1" x14ac:dyDescent="0.2">
      <c r="B12" s="321" t="s">
        <v>48</v>
      </c>
      <c r="C12" s="349"/>
      <c r="D12" s="168">
        <v>15.289367429340512</v>
      </c>
      <c r="E12" s="168">
        <v>4.5222072678331093</v>
      </c>
      <c r="F12" s="168">
        <f t="shared" si="0"/>
        <v>19.811574697173622</v>
      </c>
      <c r="G12" s="168">
        <v>16.362383740957629</v>
      </c>
      <c r="H12" s="168">
        <v>4.8441267654150879</v>
      </c>
      <c r="I12" s="168">
        <f t="shared" si="1"/>
        <v>21.206510506372716</v>
      </c>
      <c r="J12" s="170">
        <f t="shared" si="2"/>
        <v>7.0180556296788543</v>
      </c>
      <c r="K12" s="170">
        <f t="shared" si="3"/>
        <v>7.1186365090300612</v>
      </c>
      <c r="L12" s="170">
        <f t="shared" si="4"/>
        <v>7.041014308661186</v>
      </c>
    </row>
    <row r="13" spans="1:13" ht="14.25" customHeight="1" x14ac:dyDescent="0.2">
      <c r="B13" s="320" t="s">
        <v>49</v>
      </c>
      <c r="C13" s="348"/>
      <c r="D13" s="171">
        <v>17.991389834864744</v>
      </c>
      <c r="E13" s="171">
        <v>4.4335924950202399</v>
      </c>
      <c r="F13" s="171">
        <f t="shared" si="0"/>
        <v>22.424982329884983</v>
      </c>
      <c r="G13" s="171">
        <v>17.565475626322939</v>
      </c>
      <c r="H13" s="171">
        <v>4.8652576375067138</v>
      </c>
      <c r="I13" s="171">
        <f t="shared" si="1"/>
        <v>22.430733263829651</v>
      </c>
      <c r="J13" s="172">
        <f t="shared" si="2"/>
        <v>-2.3673224384057527</v>
      </c>
      <c r="K13" s="173">
        <f t="shared" si="3"/>
        <v>9.7362385688652093</v>
      </c>
      <c r="L13" s="172">
        <f t="shared" si="4"/>
        <v>2.5645210596238123E-2</v>
      </c>
    </row>
    <row r="14" spans="1:13" ht="14.25" customHeight="1" x14ac:dyDescent="0.2">
      <c r="B14" s="321" t="s">
        <v>50</v>
      </c>
      <c r="C14" s="349"/>
      <c r="D14" s="168">
        <v>12.860172513368735</v>
      </c>
      <c r="E14" s="168">
        <v>1.9874812066115315</v>
      </c>
      <c r="F14" s="168">
        <f t="shared" si="0"/>
        <v>14.847653719980267</v>
      </c>
      <c r="G14" s="168">
        <v>12.108313572478</v>
      </c>
      <c r="H14" s="168">
        <v>1.9925072967368862</v>
      </c>
      <c r="I14" s="168">
        <f t="shared" si="1"/>
        <v>14.100820869214886</v>
      </c>
      <c r="J14" s="169">
        <f t="shared" si="2"/>
        <v>-5.8464141138786667</v>
      </c>
      <c r="K14" s="170">
        <f t="shared" si="3"/>
        <v>0.25288742900486194</v>
      </c>
      <c r="L14" s="169">
        <f t="shared" si="4"/>
        <v>-5.0299721750674946</v>
      </c>
    </row>
    <row r="15" spans="1:13" ht="14.25" customHeight="1" x14ac:dyDescent="0.2">
      <c r="B15" s="320" t="s">
        <v>51</v>
      </c>
      <c r="C15" s="348"/>
      <c r="D15" s="171">
        <v>13.326371578563331</v>
      </c>
      <c r="E15" s="171">
        <v>1.6384883088397537</v>
      </c>
      <c r="F15" s="171">
        <f t="shared" si="0"/>
        <v>14.964859887403085</v>
      </c>
      <c r="G15" s="171">
        <v>13.238885965925375</v>
      </c>
      <c r="H15" s="171">
        <v>1.6682279569340539</v>
      </c>
      <c r="I15" s="171">
        <f t="shared" si="1"/>
        <v>14.907113922859429</v>
      </c>
      <c r="J15" s="172">
        <f t="shared" si="2"/>
        <v>-0.65648486628336256</v>
      </c>
      <c r="K15" s="173">
        <f t="shared" si="3"/>
        <v>1.8150662372049164</v>
      </c>
      <c r="L15" s="172">
        <f t="shared" si="4"/>
        <v>-0.38587708122990727</v>
      </c>
    </row>
    <row r="16" spans="1:13" ht="14.25" customHeight="1" x14ac:dyDescent="0.2">
      <c r="B16" s="321" t="s">
        <v>52</v>
      </c>
      <c r="C16" s="349"/>
      <c r="D16" s="168">
        <v>17.939369289542874</v>
      </c>
      <c r="E16" s="168">
        <v>6.2460961898813245</v>
      </c>
      <c r="F16" s="168">
        <f t="shared" si="0"/>
        <v>24.185465479424199</v>
      </c>
      <c r="G16" s="168">
        <v>17.475380483437778</v>
      </c>
      <c r="H16" s="168">
        <v>6.7323187108325877</v>
      </c>
      <c r="I16" s="168">
        <f t="shared" si="1"/>
        <v>24.207699194270365</v>
      </c>
      <c r="J16" s="169">
        <f t="shared" si="2"/>
        <v>-2.5864276419994434</v>
      </c>
      <c r="K16" s="170">
        <f t="shared" si="3"/>
        <v>7.7844225604297224</v>
      </c>
      <c r="L16" s="170">
        <f t="shared" si="4"/>
        <v>9.1930067937214421E-2</v>
      </c>
    </row>
    <row r="17" spans="2:19" ht="14.25" customHeight="1" x14ac:dyDescent="0.2">
      <c r="B17" s="320" t="s">
        <v>53</v>
      </c>
      <c r="C17" s="348"/>
      <c r="D17" s="171">
        <v>15.958189543396301</v>
      </c>
      <c r="E17" s="171">
        <v>5.5853663401887053</v>
      </c>
      <c r="F17" s="171">
        <f t="shared" si="0"/>
        <v>21.543555883585007</v>
      </c>
      <c r="G17" s="171">
        <v>16.344263990896867</v>
      </c>
      <c r="H17" s="171">
        <v>5.5860142753698145</v>
      </c>
      <c r="I17" s="171">
        <f t="shared" si="1"/>
        <v>21.930278266266683</v>
      </c>
      <c r="J17" s="173">
        <f t="shared" si="2"/>
        <v>2.4192872659563549</v>
      </c>
      <c r="K17" s="172">
        <f t="shared" si="3"/>
        <v>1.1600585201496231E-2</v>
      </c>
      <c r="L17" s="173">
        <f t="shared" si="4"/>
        <v>1.7950722005754698</v>
      </c>
    </row>
    <row r="18" spans="2:19" ht="14.25" customHeight="1" x14ac:dyDescent="0.2">
      <c r="B18" s="321" t="s">
        <v>54</v>
      </c>
      <c r="C18" s="349"/>
      <c r="D18" s="168">
        <v>15.286384534882353</v>
      </c>
      <c r="E18" s="168">
        <v>3.1748644803217196</v>
      </c>
      <c r="F18" s="168">
        <f t="shared" si="0"/>
        <v>18.461249015204075</v>
      </c>
      <c r="G18" s="168">
        <v>15.35250383812596</v>
      </c>
      <c r="H18" s="168">
        <v>3.2775008193752049</v>
      </c>
      <c r="I18" s="168">
        <f t="shared" si="1"/>
        <v>18.630004657501164</v>
      </c>
      <c r="J18" s="170">
        <f t="shared" si="2"/>
        <v>0.43253722351892659</v>
      </c>
      <c r="K18" s="170">
        <f t="shared" si="3"/>
        <v>3.2327785859724241</v>
      </c>
      <c r="L18" s="170">
        <f t="shared" si="4"/>
        <v>0.91410739413193398</v>
      </c>
    </row>
    <row r="19" spans="2:19" ht="14.25" customHeight="1" x14ac:dyDescent="0.2">
      <c r="B19" s="320" t="s">
        <v>55</v>
      </c>
      <c r="C19" s="348"/>
      <c r="D19" s="171">
        <v>17.632697350574194</v>
      </c>
      <c r="E19" s="171">
        <v>3.9786599150013564</v>
      </c>
      <c r="F19" s="171">
        <f t="shared" si="0"/>
        <v>21.611357265575549</v>
      </c>
      <c r="G19" s="171">
        <v>18.65943348139518</v>
      </c>
      <c r="H19" s="171">
        <v>4.0049515764945749</v>
      </c>
      <c r="I19" s="171">
        <f t="shared" si="1"/>
        <v>22.664385057889753</v>
      </c>
      <c r="J19" s="173">
        <f t="shared" si="2"/>
        <v>5.8229101901278364</v>
      </c>
      <c r="K19" s="173">
        <f t="shared" si="3"/>
        <v>0.66081701012159821</v>
      </c>
      <c r="L19" s="173">
        <f t="shared" si="4"/>
        <v>4.8725666758170627</v>
      </c>
    </row>
    <row r="20" spans="2:19" ht="14.25" customHeight="1" x14ac:dyDescent="0.2">
      <c r="B20" s="321" t="s">
        <v>56</v>
      </c>
      <c r="C20" s="349"/>
      <c r="D20" s="168">
        <v>21.006655574043261</v>
      </c>
      <c r="E20" s="168">
        <v>4.1597337770382694</v>
      </c>
      <c r="F20" s="168">
        <f t="shared" si="0"/>
        <v>25.166389351081531</v>
      </c>
      <c r="G20" s="168">
        <v>20.663560290384602</v>
      </c>
      <c r="H20" s="168">
        <v>4.1053431040499211</v>
      </c>
      <c r="I20" s="168">
        <f t="shared" si="1"/>
        <v>24.768903394434524</v>
      </c>
      <c r="J20" s="169">
        <f t="shared" si="2"/>
        <v>-1.6332694295354784</v>
      </c>
      <c r="K20" s="169">
        <f t="shared" si="3"/>
        <v>-1.3075517786398938</v>
      </c>
      <c r="L20" s="169">
        <f t="shared" si="4"/>
        <v>-1.5794318012882707</v>
      </c>
    </row>
    <row r="21" spans="2:19" ht="14.25" customHeight="1" x14ac:dyDescent="0.2">
      <c r="B21" s="320" t="s">
        <v>57</v>
      </c>
      <c r="C21" s="348"/>
      <c r="D21" s="171">
        <v>13.190521230092793</v>
      </c>
      <c r="E21" s="171">
        <v>1.9939159998977478</v>
      </c>
      <c r="F21" s="171">
        <f t="shared" si="0"/>
        <v>15.184437229990541</v>
      </c>
      <c r="G21" s="171">
        <v>13.026256995933082</v>
      </c>
      <c r="H21" s="171">
        <v>2.0700640962529318</v>
      </c>
      <c r="I21" s="171">
        <f t="shared" si="1"/>
        <v>15.096321092186013</v>
      </c>
      <c r="J21" s="172">
        <f t="shared" si="2"/>
        <v>-1.2453202666848351</v>
      </c>
      <c r="K21" s="173">
        <f t="shared" si="3"/>
        <v>3.8190222837415901</v>
      </c>
      <c r="L21" s="172">
        <f t="shared" si="4"/>
        <v>-0.58030558834601587</v>
      </c>
    </row>
    <row r="22" spans="2:19" ht="14.25" customHeight="1" x14ac:dyDescent="0.2">
      <c r="B22" s="321" t="s">
        <v>58</v>
      </c>
      <c r="C22" s="349"/>
      <c r="D22" s="168">
        <v>21.074400770540979</v>
      </c>
      <c r="E22" s="168">
        <v>5.0652046683865617</v>
      </c>
      <c r="F22" s="168">
        <f t="shared" si="0"/>
        <v>26.139605438927539</v>
      </c>
      <c r="G22" s="168">
        <v>21.193740016495621</v>
      </c>
      <c r="H22" s="168">
        <v>5.324535669168851</v>
      </c>
      <c r="I22" s="168">
        <f t="shared" si="1"/>
        <v>26.51827568566447</v>
      </c>
      <c r="J22" s="170">
        <f t="shared" si="2"/>
        <v>0.56627586831062338</v>
      </c>
      <c r="K22" s="170">
        <f t="shared" si="3"/>
        <v>5.119852360573911</v>
      </c>
      <c r="L22" s="170">
        <f t="shared" si="4"/>
        <v>1.4486456102853369</v>
      </c>
    </row>
    <row r="23" spans="2:19" ht="14.25" customHeight="1" x14ac:dyDescent="0.2">
      <c r="B23" s="320" t="s">
        <v>59</v>
      </c>
      <c r="C23" s="348"/>
      <c r="D23" s="171">
        <v>21.914743395776597</v>
      </c>
      <c r="E23" s="171">
        <v>5.4099157336854367</v>
      </c>
      <c r="F23" s="171">
        <f t="shared" si="0"/>
        <v>27.324659129462034</v>
      </c>
      <c r="G23" s="171">
        <v>21.784129222369859</v>
      </c>
      <c r="H23" s="171">
        <v>5.1522629281123731</v>
      </c>
      <c r="I23" s="171">
        <f t="shared" si="1"/>
        <v>26.936392150482234</v>
      </c>
      <c r="J23" s="172">
        <f t="shared" si="2"/>
        <v>-0.59601050784792375</v>
      </c>
      <c r="K23" s="172">
        <f t="shared" si="3"/>
        <v>-4.762602936100464</v>
      </c>
      <c r="L23" s="172">
        <f t="shared" si="4"/>
        <v>-1.4209398812267793</v>
      </c>
    </row>
    <row r="24" spans="2:19" ht="14.25" customHeight="1" x14ac:dyDescent="0.2">
      <c r="B24" s="321" t="s">
        <v>60</v>
      </c>
      <c r="C24" s="349"/>
      <c r="D24" s="168">
        <v>23.820292477008895</v>
      </c>
      <c r="E24" s="168">
        <v>5.7289311020654301</v>
      </c>
      <c r="F24" s="168">
        <f t="shared" si="0"/>
        <v>29.549223579074326</v>
      </c>
      <c r="G24" s="168">
        <v>24.54929037207518</v>
      </c>
      <c r="H24" s="168">
        <v>5.6770233985423859</v>
      </c>
      <c r="I24" s="168">
        <f t="shared" si="1"/>
        <v>30.226313770617566</v>
      </c>
      <c r="J24" s="170">
        <f t="shared" si="2"/>
        <v>3.0604069860599195</v>
      </c>
      <c r="K24" s="169">
        <f t="shared" si="3"/>
        <v>-0.90606262491671608</v>
      </c>
      <c r="L24" s="170">
        <f t="shared" si="4"/>
        <v>2.291397571686892</v>
      </c>
    </row>
    <row r="25" spans="2:19" ht="14.25" customHeight="1" x14ac:dyDescent="0.2">
      <c r="B25" s="321" t="s">
        <v>61</v>
      </c>
      <c r="C25" s="349"/>
      <c r="D25" s="171">
        <v>14.977185013502748</v>
      </c>
      <c r="E25" s="171">
        <v>1.7848458824381512</v>
      </c>
      <c r="F25" s="171">
        <f t="shared" si="0"/>
        <v>16.762030895940899</v>
      </c>
      <c r="G25" s="171">
        <v>14.922040710006327</v>
      </c>
      <c r="H25" s="171">
        <v>1.6993512695518427</v>
      </c>
      <c r="I25" s="171">
        <f t="shared" si="1"/>
        <v>16.621391979558169</v>
      </c>
      <c r="J25" s="172">
        <f t="shared" si="2"/>
        <v>-0.36818870466449871</v>
      </c>
      <c r="K25" s="172">
        <f t="shared" si="3"/>
        <v>-4.7900277400713405</v>
      </c>
      <c r="L25" s="172">
        <f t="shared" si="4"/>
        <v>-0.8390326760272695</v>
      </c>
    </row>
    <row r="26" spans="2:19" ht="14.25" customHeight="1" x14ac:dyDescent="0.2">
      <c r="B26" s="321" t="s">
        <v>62</v>
      </c>
      <c r="C26" s="349"/>
      <c r="D26" s="168">
        <v>13.23531047369065</v>
      </c>
      <c r="E26" s="168">
        <v>3.1141906996919175</v>
      </c>
      <c r="F26" s="168">
        <f t="shared" si="0"/>
        <v>16.349501173382567</v>
      </c>
      <c r="G26" s="168">
        <v>12.950991290458358</v>
      </c>
      <c r="H26" s="168">
        <v>2.6981231855121575</v>
      </c>
      <c r="I26" s="168">
        <f t="shared" si="1"/>
        <v>15.649114475970515</v>
      </c>
      <c r="J26" s="169">
        <f t="shared" si="2"/>
        <v>-2.1481867297141655</v>
      </c>
      <c r="K26" s="169">
        <f t="shared" si="3"/>
        <v>-13.36037366693443</v>
      </c>
      <c r="L26" s="169">
        <f t="shared" si="4"/>
        <v>-4.2838413844227876</v>
      </c>
    </row>
    <row r="27" spans="2:19" ht="14.25" customHeight="1" x14ac:dyDescent="0.2">
      <c r="B27" s="320" t="s">
        <v>63</v>
      </c>
      <c r="C27" s="348"/>
      <c r="D27" s="171">
        <v>8.1279074091454007</v>
      </c>
      <c r="E27" s="171">
        <v>0.98278618999470535</v>
      </c>
      <c r="F27" s="171">
        <f t="shared" si="0"/>
        <v>9.1106935991401059</v>
      </c>
      <c r="G27" s="171">
        <v>7.7890361662976231</v>
      </c>
      <c r="H27" s="171">
        <v>1.0459076948194406</v>
      </c>
      <c r="I27" s="171">
        <f t="shared" si="1"/>
        <v>8.834943861117063</v>
      </c>
      <c r="J27" s="172">
        <f t="shared" si="2"/>
        <v>-4.1692310922056608</v>
      </c>
      <c r="K27" s="173">
        <f t="shared" si="3"/>
        <v>6.4227097884917654</v>
      </c>
      <c r="L27" s="172">
        <f t="shared" si="4"/>
        <v>-3.0266602100313089</v>
      </c>
      <c r="S27" s="49"/>
    </row>
    <row r="28" spans="2:19" ht="14.25" customHeight="1" x14ac:dyDescent="0.2">
      <c r="B28" s="321" t="s">
        <v>64</v>
      </c>
      <c r="C28" s="349"/>
      <c r="D28" s="168">
        <v>15.988602184581289</v>
      </c>
      <c r="E28" s="168">
        <v>3.3243628304574955</v>
      </c>
      <c r="F28" s="168">
        <f t="shared" si="0"/>
        <v>19.312965015038785</v>
      </c>
      <c r="G28" s="168">
        <v>16.614132882008601</v>
      </c>
      <c r="H28" s="168">
        <v>4.037079018058165</v>
      </c>
      <c r="I28" s="168">
        <f t="shared" si="1"/>
        <v>20.651211900066766</v>
      </c>
      <c r="J28" s="170">
        <f t="shared" si="2"/>
        <v>3.9123538768795334</v>
      </c>
      <c r="K28" s="170">
        <f t="shared" si="3"/>
        <v>21.439181700349668</v>
      </c>
      <c r="L28" s="170">
        <f t="shared" si="4"/>
        <v>6.9292668628866876</v>
      </c>
    </row>
    <row r="29" spans="2:19" ht="14.25" customHeight="1" x14ac:dyDescent="0.2">
      <c r="B29" s="320" t="s">
        <v>65</v>
      </c>
      <c r="C29" s="348"/>
      <c r="D29" s="171">
        <v>19.601194266857441</v>
      </c>
      <c r="E29" s="171">
        <v>3.308218441663703</v>
      </c>
      <c r="F29" s="171">
        <f t="shared" si="0"/>
        <v>22.909412708521145</v>
      </c>
      <c r="G29" s="171">
        <v>19.418919812256231</v>
      </c>
      <c r="H29" s="171">
        <v>3.6358828584649965</v>
      </c>
      <c r="I29" s="171">
        <f t="shared" si="1"/>
        <v>23.054802670721227</v>
      </c>
      <c r="J29" s="172">
        <f t="shared" si="2"/>
        <v>-0.92991504558172389</v>
      </c>
      <c r="K29" s="173">
        <f t="shared" si="3"/>
        <v>9.9045580749652977</v>
      </c>
      <c r="L29" s="173">
        <f t="shared" si="4"/>
        <v>0.63462980937090296</v>
      </c>
    </row>
    <row r="30" spans="2:19" ht="14.25" customHeight="1" x14ac:dyDescent="0.2">
      <c r="B30" s="321" t="s">
        <v>66</v>
      </c>
      <c r="C30" s="349"/>
      <c r="D30" s="168">
        <v>16.853541332961907</v>
      </c>
      <c r="E30" s="168">
        <v>4.0392785012883907</v>
      </c>
      <c r="F30" s="168">
        <f t="shared" si="0"/>
        <v>20.892819834250297</v>
      </c>
      <c r="G30" s="168">
        <v>16.394131741561225</v>
      </c>
      <c r="H30" s="168">
        <v>3.9233819552454214</v>
      </c>
      <c r="I30" s="168">
        <f t="shared" si="1"/>
        <v>20.317513696806646</v>
      </c>
      <c r="J30" s="169">
        <f t="shared" si="2"/>
        <v>-2.7258935218687581</v>
      </c>
      <c r="K30" s="169">
        <f t="shared" si="3"/>
        <v>-2.8692388010879237</v>
      </c>
      <c r="L30" s="169">
        <f t="shared" si="4"/>
        <v>-2.7536069425177927</v>
      </c>
    </row>
    <row r="31" spans="2:19" ht="14.25" customHeight="1" x14ac:dyDescent="0.2">
      <c r="B31" s="320" t="s">
        <v>67</v>
      </c>
      <c r="C31" s="348"/>
      <c r="D31" s="171">
        <v>17.283529478651431</v>
      </c>
      <c r="E31" s="171">
        <v>3.75234521575985</v>
      </c>
      <c r="F31" s="171">
        <f t="shared" si="0"/>
        <v>21.03587469441128</v>
      </c>
      <c r="G31" s="171">
        <v>16.686133822793259</v>
      </c>
      <c r="H31" s="171">
        <v>3.6709494410145167</v>
      </c>
      <c r="I31" s="171">
        <f t="shared" si="1"/>
        <v>20.357083263807777</v>
      </c>
      <c r="J31" s="172">
        <f t="shared" si="2"/>
        <v>-3.4564447996346663</v>
      </c>
      <c r="K31" s="172">
        <f t="shared" si="3"/>
        <v>-2.1691973969631331</v>
      </c>
      <c r="L31" s="172">
        <f t="shared" si="4"/>
        <v>-3.2268276953743307</v>
      </c>
    </row>
    <row r="32" spans="2:19" ht="14.25" customHeight="1" x14ac:dyDescent="0.2">
      <c r="B32" s="321" t="s">
        <v>68</v>
      </c>
      <c r="C32" s="349"/>
      <c r="D32" s="168">
        <v>16.716757262390431</v>
      </c>
      <c r="E32" s="168">
        <v>3.1777503765186625</v>
      </c>
      <c r="F32" s="168">
        <f t="shared" si="0"/>
        <v>19.894507638909094</v>
      </c>
      <c r="G32" s="168">
        <v>16.581127386784019</v>
      </c>
      <c r="H32" s="168">
        <v>3.1820179188736955</v>
      </c>
      <c r="I32" s="168">
        <f t="shared" si="1"/>
        <v>19.763145305657716</v>
      </c>
      <c r="J32" s="169">
        <f t="shared" si="2"/>
        <v>-0.81134082093513338</v>
      </c>
      <c r="K32" s="170">
        <f t="shared" si="3"/>
        <v>0.13429444888330555</v>
      </c>
      <c r="L32" s="169">
        <f t="shared" si="4"/>
        <v>-0.66029446737582598</v>
      </c>
    </row>
    <row r="33" spans="1:29" ht="14.25" customHeight="1" x14ac:dyDescent="0.2">
      <c r="B33" s="320" t="s">
        <v>69</v>
      </c>
      <c r="C33" s="348"/>
      <c r="D33" s="171">
        <v>17.386041323000605</v>
      </c>
      <c r="E33" s="171">
        <v>4.5096898994813861</v>
      </c>
      <c r="F33" s="171">
        <f t="shared" si="0"/>
        <v>21.895731222481992</v>
      </c>
      <c r="G33" s="171">
        <v>17.331124349348467</v>
      </c>
      <c r="H33" s="171">
        <v>4.4062180549191021</v>
      </c>
      <c r="I33" s="171">
        <f t="shared" si="1"/>
        <v>21.737342404267569</v>
      </c>
      <c r="J33" s="172">
        <f t="shared" si="2"/>
        <v>-0.31586818777133302</v>
      </c>
      <c r="K33" s="172">
        <f t="shared" si="3"/>
        <v>-2.2944336943030876</v>
      </c>
      <c r="L33" s="172">
        <f t="shared" si="4"/>
        <v>-0.72337761459088956</v>
      </c>
    </row>
    <row r="34" spans="1:29" ht="14.25" customHeight="1" x14ac:dyDescent="0.2">
      <c r="B34" s="321" t="s">
        <v>70</v>
      </c>
      <c r="C34" s="349"/>
      <c r="D34" s="168">
        <v>17.067155875011277</v>
      </c>
      <c r="E34" s="168">
        <v>3.6089140176235301</v>
      </c>
      <c r="F34" s="168">
        <f t="shared" si="0"/>
        <v>20.676069892634807</v>
      </c>
      <c r="G34" s="168">
        <v>17.341963749210866</v>
      </c>
      <c r="H34" s="168">
        <v>3.9551847147323023</v>
      </c>
      <c r="I34" s="168">
        <f t="shared" si="1"/>
        <v>21.297148463943167</v>
      </c>
      <c r="J34" s="170">
        <f t="shared" si="2"/>
        <v>1.6101562334820283</v>
      </c>
      <c r="K34" s="170">
        <f t="shared" si="3"/>
        <v>9.5948724579698172</v>
      </c>
      <c r="L34" s="170">
        <f t="shared" si="4"/>
        <v>3.0038521563017109</v>
      </c>
    </row>
    <row r="35" spans="1:29" ht="14.25" customHeight="1" x14ac:dyDescent="0.2">
      <c r="B35" s="321" t="s">
        <v>71</v>
      </c>
      <c r="C35" s="349"/>
      <c r="D35" s="171">
        <v>18.839487565938207</v>
      </c>
      <c r="E35" s="171">
        <v>6.8507227512502569</v>
      </c>
      <c r="F35" s="171">
        <f t="shared" si="0"/>
        <v>25.690210317188463</v>
      </c>
      <c r="G35" s="171">
        <v>18.406790060333368</v>
      </c>
      <c r="H35" s="171">
        <v>7.1581961345740872</v>
      </c>
      <c r="I35" s="171">
        <f t="shared" si="1"/>
        <v>25.564986194907455</v>
      </c>
      <c r="J35" s="172">
        <f t="shared" si="2"/>
        <v>-2.2967583597504855</v>
      </c>
      <c r="K35" s="173">
        <f t="shared" si="3"/>
        <v>4.488188976377951</v>
      </c>
      <c r="L35" s="172">
        <f t="shared" si="4"/>
        <v>-0.48743907011623211</v>
      </c>
    </row>
    <row r="36" spans="1:29" ht="14.25" customHeight="1" x14ac:dyDescent="0.2">
      <c r="B36" s="321" t="s">
        <v>72</v>
      </c>
      <c r="C36" s="349"/>
      <c r="D36" s="168">
        <v>17.926948525609387</v>
      </c>
      <c r="E36" s="168">
        <v>1.1898045104942438</v>
      </c>
      <c r="F36" s="168">
        <f t="shared" si="0"/>
        <v>19.116753036103631</v>
      </c>
      <c r="G36" s="168">
        <v>17.587481565660411</v>
      </c>
      <c r="H36" s="168">
        <v>1.2594826489801279</v>
      </c>
      <c r="I36" s="168">
        <f t="shared" si="1"/>
        <v>18.84696421464054</v>
      </c>
      <c r="J36" s="169">
        <f t="shared" si="2"/>
        <v>-1.8936126216016778</v>
      </c>
      <c r="K36" s="170">
        <f t="shared" si="3"/>
        <v>5.856267804611007</v>
      </c>
      <c r="L36" s="169">
        <f t="shared" si="4"/>
        <v>-1.411269063075576</v>
      </c>
    </row>
    <row r="37" spans="1:29" ht="14.25" customHeight="1" x14ac:dyDescent="0.2">
      <c r="B37" s="320" t="s">
        <v>73</v>
      </c>
      <c r="C37" s="348"/>
      <c r="D37" s="171">
        <v>12.478112533169666</v>
      </c>
      <c r="E37" s="171">
        <v>1.9405382962976334</v>
      </c>
      <c r="F37" s="171">
        <f t="shared" si="0"/>
        <v>14.4186508294673</v>
      </c>
      <c r="G37" s="171">
        <v>12.476468363082926</v>
      </c>
      <c r="H37" s="171">
        <v>2.0572899960402697</v>
      </c>
      <c r="I37" s="171">
        <f t="shared" si="1"/>
        <v>14.533758359123196</v>
      </c>
      <c r="J37" s="172">
        <f>(G37-D37)/D37*100</f>
        <v>-1.3176432592424743E-2</v>
      </c>
      <c r="K37" s="173">
        <f t="shared" si="3"/>
        <v>6.0164594517607677</v>
      </c>
      <c r="L37" s="173">
        <f t="shared" si="4"/>
        <v>0.79832385857247901</v>
      </c>
    </row>
    <row r="38" spans="1:29" ht="14.25" customHeight="1" x14ac:dyDescent="0.2">
      <c r="B38" s="321" t="s">
        <v>74</v>
      </c>
      <c r="C38" s="349"/>
      <c r="D38" s="168">
        <v>13.136925528707412</v>
      </c>
      <c r="E38" s="168">
        <v>2.8427445406383254</v>
      </c>
      <c r="F38" s="168">
        <f t="shared" si="0"/>
        <v>15.979670069345737</v>
      </c>
      <c r="G38" s="168">
        <v>12.837134173556354</v>
      </c>
      <c r="H38" s="168">
        <v>2.8479734755903165</v>
      </c>
      <c r="I38" s="168">
        <f t="shared" si="1"/>
        <v>15.685107649146671</v>
      </c>
      <c r="J38" s="169">
        <f t="shared" si="2"/>
        <v>-2.2820511123088885</v>
      </c>
      <c r="K38" s="170">
        <f t="shared" si="3"/>
        <v>0.18393967087936217</v>
      </c>
      <c r="L38" s="169">
        <f t="shared" si="4"/>
        <v>-1.8433573341675769</v>
      </c>
    </row>
    <row r="39" spans="1:29" ht="14.25" customHeight="1" x14ac:dyDescent="0.2">
      <c r="B39" s="320" t="s">
        <v>75</v>
      </c>
      <c r="C39" s="348"/>
      <c r="D39" s="171">
        <v>16.478539161114224</v>
      </c>
      <c r="E39" s="171">
        <v>2.8606505596147658</v>
      </c>
      <c r="F39" s="171">
        <f t="shared" si="0"/>
        <v>19.339189720728989</v>
      </c>
      <c r="G39" s="171">
        <v>16.585571741514755</v>
      </c>
      <c r="H39" s="171">
        <v>2.8534316974649041</v>
      </c>
      <c r="I39" s="171">
        <f t="shared" si="1"/>
        <v>19.439003438979661</v>
      </c>
      <c r="J39" s="173">
        <f t="shared" si="2"/>
        <v>0.64952711738614</v>
      </c>
      <c r="K39" s="172">
        <f t="shared" si="3"/>
        <v>-0.25235036574456027</v>
      </c>
      <c r="L39" s="173">
        <f t="shared" si="4"/>
        <v>0.51612151125279904</v>
      </c>
    </row>
    <row r="40" spans="1:29" ht="14.25" customHeight="1" x14ac:dyDescent="0.2">
      <c r="B40" s="321" t="s">
        <v>76</v>
      </c>
      <c r="C40" s="349"/>
      <c r="D40" s="168">
        <v>13.92931043184227</v>
      </c>
      <c r="E40" s="168">
        <v>1.2112443853775887</v>
      </c>
      <c r="F40" s="168">
        <f t="shared" si="0"/>
        <v>15.140554817219858</v>
      </c>
      <c r="G40" s="168">
        <v>13.145335675913099</v>
      </c>
      <c r="H40" s="168">
        <v>1.2353447984593033</v>
      </c>
      <c r="I40" s="168">
        <f t="shared" si="1"/>
        <v>14.380680474372403</v>
      </c>
      <c r="J40" s="169">
        <f t="shared" si="2"/>
        <v>-5.6282380938040681</v>
      </c>
      <c r="K40" s="170">
        <f t="shared" si="3"/>
        <v>1.9897234094671696</v>
      </c>
      <c r="L40" s="169">
        <f t="shared" si="4"/>
        <v>-5.0188011735423652</v>
      </c>
    </row>
    <row r="41" spans="1:29" x14ac:dyDescent="0.2">
      <c r="B41" s="32"/>
      <c r="C41" s="32"/>
      <c r="D41" s="32"/>
      <c r="E41" s="32"/>
      <c r="F41" s="32"/>
      <c r="G41" s="32"/>
      <c r="H41" s="32"/>
      <c r="I41" s="32"/>
      <c r="J41" s="32"/>
      <c r="K41" s="32"/>
      <c r="L41" s="32"/>
    </row>
    <row r="42" spans="1:29" s="95" customFormat="1" ht="14.25" customHeight="1" x14ac:dyDescent="0.25">
      <c r="A42" s="192"/>
      <c r="B42" s="41" t="s">
        <v>219</v>
      </c>
      <c r="C42" s="42" t="s">
        <v>33</v>
      </c>
      <c r="D42" s="192"/>
      <c r="E42" s="104"/>
      <c r="F42" s="192"/>
      <c r="G42" s="35"/>
      <c r="H42" s="35"/>
      <c r="I42" s="35"/>
      <c r="J42" s="35"/>
      <c r="K42" s="35"/>
      <c r="L42" s="418"/>
      <c r="M42" s="35"/>
      <c r="N42" s="35"/>
      <c r="O42" s="35"/>
      <c r="P42" s="35"/>
      <c r="Q42" s="35"/>
      <c r="R42" s="35"/>
      <c r="S42" s="35"/>
      <c r="T42" s="35"/>
      <c r="U42" s="35"/>
      <c r="V42" s="35"/>
      <c r="W42" s="35"/>
      <c r="X42" s="35"/>
      <c r="Y42" s="35"/>
      <c r="Z42" s="35"/>
      <c r="AA42" s="35"/>
      <c r="AB42" s="35"/>
      <c r="AC42" s="35"/>
    </row>
    <row r="43" spans="1:29" s="95" customFormat="1" ht="14.25" customHeight="1" x14ac:dyDescent="0.25">
      <c r="A43" s="192"/>
      <c r="B43" s="41" t="s">
        <v>634</v>
      </c>
      <c r="C43" s="107" t="s">
        <v>770</v>
      </c>
      <c r="D43" s="107"/>
      <c r="E43" s="107"/>
      <c r="F43" s="107"/>
      <c r="G43" s="107"/>
      <c r="H43" s="107"/>
      <c r="I43" s="107"/>
      <c r="J43" s="107"/>
      <c r="K43" s="107"/>
      <c r="L43" s="418"/>
      <c r="M43" s="35"/>
      <c r="N43" s="35"/>
      <c r="O43" s="35"/>
      <c r="P43" s="35"/>
      <c r="Q43" s="35"/>
      <c r="R43" s="35"/>
      <c r="S43" s="35"/>
      <c r="T43" s="35"/>
      <c r="U43" s="35"/>
      <c r="V43" s="35"/>
      <c r="W43" s="35"/>
      <c r="X43" s="35"/>
      <c r="Y43" s="35"/>
      <c r="Z43" s="35"/>
      <c r="AA43" s="35"/>
      <c r="AB43" s="35"/>
      <c r="AC43" s="35"/>
    </row>
    <row r="44" spans="1:29" s="95" customFormat="1" ht="14.25" customHeight="1" x14ac:dyDescent="0.25">
      <c r="A44" s="192"/>
      <c r="B44" s="41"/>
      <c r="C44" s="107" t="s">
        <v>771</v>
      </c>
      <c r="D44" s="107"/>
      <c r="E44" s="107"/>
      <c r="F44" s="107"/>
      <c r="G44" s="107"/>
      <c r="H44" s="107"/>
      <c r="I44" s="107"/>
      <c r="J44" s="107"/>
      <c r="K44" s="107"/>
      <c r="L44" s="418"/>
      <c r="M44" s="35"/>
      <c r="N44" s="35"/>
      <c r="O44" s="35"/>
      <c r="P44" s="35"/>
      <c r="Q44" s="35"/>
      <c r="R44" s="35"/>
      <c r="S44" s="35"/>
      <c r="T44" s="35"/>
      <c r="U44" s="35"/>
      <c r="V44" s="35"/>
      <c r="W44" s="35"/>
      <c r="X44" s="35"/>
      <c r="Y44" s="35"/>
      <c r="Z44" s="35"/>
      <c r="AA44" s="35"/>
      <c r="AB44" s="35"/>
      <c r="AC44" s="35"/>
    </row>
    <row r="45" spans="1:29" s="35" customFormat="1" ht="14.25" customHeight="1" x14ac:dyDescent="0.25">
      <c r="A45" s="192"/>
      <c r="B45" s="192"/>
      <c r="C45" s="192" t="s">
        <v>772</v>
      </c>
      <c r="D45" s="192"/>
      <c r="E45" s="192"/>
      <c r="F45" s="192"/>
      <c r="G45" s="192"/>
      <c r="H45" s="192"/>
      <c r="I45" s="192"/>
      <c r="J45" s="192"/>
      <c r="K45" s="192"/>
      <c r="L45" s="418"/>
    </row>
    <row r="46" spans="1:29" s="95" customFormat="1" ht="14.25" customHeight="1" x14ac:dyDescent="0.25">
      <c r="A46" s="192"/>
      <c r="B46" s="41" t="s">
        <v>220</v>
      </c>
      <c r="C46" s="107" t="s">
        <v>579</v>
      </c>
      <c r="D46" s="192"/>
      <c r="E46" s="104"/>
      <c r="F46" s="192"/>
      <c r="G46" s="35"/>
      <c r="H46" s="35"/>
      <c r="I46" s="35"/>
      <c r="J46" s="35"/>
      <c r="K46" s="35"/>
      <c r="L46" s="418"/>
      <c r="M46" s="35"/>
      <c r="N46" s="35"/>
      <c r="O46" s="35"/>
      <c r="P46" s="35"/>
      <c r="Q46" s="35"/>
      <c r="R46" s="35"/>
      <c r="S46" s="35"/>
      <c r="T46" s="35"/>
      <c r="U46" s="35"/>
      <c r="V46" s="35"/>
      <c r="W46" s="35"/>
      <c r="X46" s="35"/>
      <c r="Y46" s="35"/>
      <c r="Z46" s="35"/>
      <c r="AA46" s="35"/>
      <c r="AB46" s="35"/>
      <c r="AC46" s="35"/>
    </row>
    <row r="47" spans="1:29" s="95" customFormat="1" ht="14.25" customHeight="1" x14ac:dyDescent="0.25">
      <c r="A47" s="192"/>
      <c r="B47" s="41" t="s">
        <v>35</v>
      </c>
      <c r="C47" s="218" t="s">
        <v>933</v>
      </c>
      <c r="D47" s="218"/>
      <c r="E47" s="218"/>
      <c r="F47" s="218"/>
      <c r="G47" s="218"/>
      <c r="H47" s="218"/>
      <c r="I47" s="218"/>
      <c r="J47" s="218"/>
      <c r="K47" s="218"/>
      <c r="L47" s="218"/>
      <c r="M47" s="35"/>
      <c r="N47" s="35"/>
      <c r="O47" s="35"/>
      <c r="P47" s="35"/>
      <c r="Q47" s="35"/>
      <c r="R47" s="35"/>
      <c r="S47" s="35"/>
      <c r="T47" s="35"/>
      <c r="U47" s="35"/>
      <c r="V47" s="35"/>
      <c r="W47" s="35"/>
      <c r="X47" s="35"/>
      <c r="Y47" s="35"/>
      <c r="Z47" s="35"/>
      <c r="AA47" s="35"/>
      <c r="AB47" s="35"/>
      <c r="AC47" s="35"/>
    </row>
    <row r="48" spans="1:29" s="95" customFormat="1" ht="14.25" customHeight="1" x14ac:dyDescent="0.25">
      <c r="A48" s="192"/>
      <c r="B48" s="192"/>
      <c r="C48" s="218" t="s">
        <v>691</v>
      </c>
      <c r="D48" s="218"/>
      <c r="E48" s="218"/>
      <c r="F48" s="218"/>
      <c r="G48" s="218"/>
      <c r="H48" s="218"/>
      <c r="I48" s="218"/>
      <c r="J48" s="218"/>
      <c r="K48" s="218"/>
      <c r="L48" s="218"/>
      <c r="M48" s="35"/>
      <c r="N48" s="35"/>
      <c r="O48" s="35"/>
      <c r="P48" s="35"/>
      <c r="Q48" s="35"/>
      <c r="R48" s="35"/>
      <c r="S48" s="35"/>
      <c r="T48" s="35"/>
      <c r="U48" s="35"/>
      <c r="V48" s="35"/>
      <c r="W48" s="35"/>
      <c r="X48" s="35"/>
      <c r="Y48" s="35"/>
      <c r="Z48" s="35"/>
      <c r="AA48" s="35"/>
      <c r="AB48" s="35"/>
      <c r="AC48" s="35"/>
    </row>
    <row r="49" spans="1:30" s="95" customFormat="1" ht="14.25" customHeight="1" x14ac:dyDescent="0.25">
      <c r="A49" s="192"/>
      <c r="B49" s="192"/>
      <c r="C49" s="218" t="s">
        <v>964</v>
      </c>
      <c r="D49" s="218"/>
      <c r="E49" s="218"/>
      <c r="F49" s="218"/>
      <c r="G49" s="218"/>
      <c r="H49" s="218"/>
      <c r="I49" s="218"/>
      <c r="J49" s="218"/>
      <c r="K49" s="218"/>
      <c r="L49" s="218"/>
      <c r="M49" s="35"/>
      <c r="N49" s="35"/>
      <c r="O49" s="35"/>
      <c r="P49" s="35"/>
      <c r="Q49" s="35"/>
      <c r="R49" s="35"/>
      <c r="S49" s="35"/>
      <c r="T49" s="35"/>
      <c r="U49" s="35"/>
      <c r="V49" s="35"/>
      <c r="W49" s="35"/>
      <c r="X49" s="35"/>
      <c r="Y49" s="35"/>
      <c r="Z49" s="35"/>
      <c r="AA49" s="35"/>
      <c r="AB49" s="35"/>
      <c r="AC49" s="35"/>
    </row>
    <row r="50" spans="1:30" s="95" customFormat="1" ht="14.25" customHeight="1" x14ac:dyDescent="0.25">
      <c r="A50" s="192"/>
      <c r="B50" s="192"/>
      <c r="C50" s="254" t="s">
        <v>963</v>
      </c>
      <c r="D50" s="218"/>
      <c r="E50" s="218"/>
      <c r="F50" s="218"/>
      <c r="G50" s="218"/>
      <c r="H50" s="218"/>
      <c r="I50" s="218"/>
      <c r="J50" s="218"/>
      <c r="K50" s="218"/>
      <c r="L50" s="218"/>
      <c r="M50" s="35"/>
      <c r="N50" s="35"/>
      <c r="O50" s="35"/>
      <c r="P50" s="35"/>
      <c r="Q50" s="35"/>
      <c r="R50" s="35"/>
      <c r="S50" s="35"/>
      <c r="T50" s="35"/>
      <c r="U50" s="35"/>
      <c r="V50" s="35"/>
      <c r="W50" s="35"/>
      <c r="X50" s="35"/>
      <c r="Y50" s="35"/>
      <c r="Z50" s="35"/>
      <c r="AA50" s="35"/>
      <c r="AB50" s="35"/>
      <c r="AC50" s="35"/>
    </row>
    <row r="51" spans="1:30" s="95" customFormat="1" ht="14.25" customHeight="1" x14ac:dyDescent="0.25">
      <c r="A51" s="192"/>
      <c r="B51" s="192"/>
      <c r="C51" s="218" t="s">
        <v>692</v>
      </c>
      <c r="D51" s="218"/>
      <c r="E51" s="218"/>
      <c r="F51" s="218"/>
      <c r="G51" s="218"/>
      <c r="H51" s="218"/>
      <c r="I51" s="218"/>
      <c r="J51" s="218"/>
      <c r="K51" s="218"/>
      <c r="L51" s="218"/>
      <c r="M51" s="35"/>
      <c r="N51" s="35"/>
      <c r="O51" s="35"/>
      <c r="P51" s="35"/>
      <c r="Q51" s="35"/>
      <c r="R51" s="35"/>
      <c r="S51" s="35"/>
      <c r="T51" s="35"/>
      <c r="U51" s="35"/>
      <c r="V51" s="35"/>
      <c r="W51" s="35"/>
      <c r="X51" s="35"/>
      <c r="Y51" s="35"/>
      <c r="Z51" s="35"/>
      <c r="AA51" s="35"/>
      <c r="AB51" s="35"/>
      <c r="AC51" s="35"/>
    </row>
    <row r="52" spans="1:30" x14ac:dyDescent="0.2">
      <c r="B52" s="6"/>
      <c r="C52" s="6"/>
      <c r="D52" s="6"/>
      <c r="E52" s="6"/>
      <c r="F52" s="6"/>
      <c r="G52" s="6"/>
      <c r="H52" s="6"/>
      <c r="I52" s="6"/>
      <c r="J52" s="6"/>
      <c r="K52" s="6"/>
      <c r="L52" s="34"/>
      <c r="M52" s="30"/>
      <c r="AD52" s="45"/>
    </row>
    <row r="53" spans="1:30" s="141" customFormat="1" ht="14.25" x14ac:dyDescent="0.2">
      <c r="B53" s="138" t="s">
        <v>468</v>
      </c>
      <c r="C53" s="138"/>
      <c r="M53" s="143"/>
    </row>
    <row r="54" spans="1:30" s="30" customFormat="1" x14ac:dyDescent="0.2">
      <c r="A54" s="6"/>
      <c r="B54" s="6"/>
      <c r="C54" s="6"/>
      <c r="D54" s="6"/>
      <c r="E54" s="6"/>
      <c r="F54" s="6"/>
      <c r="G54" s="6"/>
      <c r="H54" s="6"/>
      <c r="I54" s="6"/>
      <c r="J54" s="6"/>
      <c r="K54" s="6"/>
      <c r="L54" s="6"/>
      <c r="M54" s="34"/>
    </row>
    <row r="55" spans="1:30" s="30" customFormat="1" x14ac:dyDescent="0.2">
      <c r="A55" s="6"/>
      <c r="B55" s="6"/>
      <c r="C55" s="6"/>
      <c r="D55" s="6"/>
      <c r="E55" s="6"/>
      <c r="F55" s="6"/>
      <c r="G55" s="6"/>
      <c r="H55" s="6"/>
      <c r="I55" s="6"/>
      <c r="J55" s="6"/>
      <c r="K55" s="6"/>
      <c r="L55" s="6"/>
      <c r="M55" s="34"/>
    </row>
    <row r="56" spans="1:30" s="30" customFormat="1" x14ac:dyDescent="0.2">
      <c r="A56" s="6"/>
      <c r="B56" s="6"/>
      <c r="C56" s="6"/>
      <c r="D56" s="6"/>
      <c r="E56" s="6"/>
      <c r="F56" s="6"/>
      <c r="G56" s="6"/>
      <c r="H56" s="6"/>
      <c r="I56" s="6"/>
      <c r="J56" s="6"/>
      <c r="K56" s="6"/>
      <c r="L56" s="6"/>
      <c r="M56" s="34"/>
    </row>
    <row r="57" spans="1:30" s="30" customFormat="1" x14ac:dyDescent="0.2">
      <c r="A57" s="6"/>
      <c r="B57" s="6"/>
      <c r="C57" s="6"/>
      <c r="D57" s="6"/>
      <c r="E57" s="6"/>
      <c r="F57" s="6"/>
      <c r="G57" s="6"/>
      <c r="H57" s="6"/>
      <c r="I57" s="6"/>
      <c r="J57" s="6"/>
      <c r="K57" s="6"/>
      <c r="L57" s="6"/>
      <c r="M57" s="34"/>
    </row>
    <row r="58" spans="1:30" s="30" customFormat="1" x14ac:dyDescent="0.2">
      <c r="A58" s="6"/>
      <c r="B58" s="6"/>
      <c r="C58" s="6"/>
      <c r="D58" s="6"/>
      <c r="E58" s="6"/>
      <c r="F58" s="6"/>
      <c r="G58" s="6"/>
      <c r="H58" s="6"/>
      <c r="I58" s="6"/>
      <c r="J58" s="6"/>
      <c r="K58" s="6"/>
      <c r="L58" s="6"/>
      <c r="M58" s="34"/>
    </row>
    <row r="59" spans="1:30" s="30" customFormat="1" x14ac:dyDescent="0.2">
      <c r="A59" s="6"/>
      <c r="B59" s="6"/>
      <c r="C59" s="6"/>
      <c r="D59" s="6"/>
      <c r="E59" s="6"/>
      <c r="F59" s="6"/>
      <c r="G59" s="6"/>
      <c r="H59" s="6"/>
      <c r="I59" s="6"/>
      <c r="J59" s="6"/>
      <c r="K59" s="6"/>
      <c r="L59" s="6"/>
      <c r="M59" s="34"/>
    </row>
    <row r="60" spans="1:30" s="30" customFormat="1" x14ac:dyDescent="0.2">
      <c r="A60" s="6"/>
      <c r="B60" s="6"/>
      <c r="C60" s="6"/>
      <c r="D60" s="6"/>
      <c r="E60" s="6"/>
      <c r="F60" s="6"/>
      <c r="G60" s="6"/>
      <c r="H60" s="6"/>
      <c r="I60" s="6"/>
      <c r="J60" s="6"/>
      <c r="K60" s="6"/>
      <c r="L60" s="6"/>
      <c r="M60" s="34"/>
    </row>
    <row r="61" spans="1:30" s="30" customFormat="1" x14ac:dyDescent="0.2">
      <c r="A61" s="6"/>
      <c r="B61" s="6"/>
      <c r="C61" s="6"/>
      <c r="D61" s="6"/>
      <c r="E61" s="6"/>
      <c r="F61" s="6"/>
      <c r="G61" s="6"/>
      <c r="H61" s="6"/>
      <c r="I61" s="6"/>
      <c r="J61" s="6"/>
      <c r="K61" s="6"/>
      <c r="L61" s="6"/>
      <c r="M61" s="34"/>
    </row>
    <row r="62" spans="1:30" s="30" customFormat="1" x14ac:dyDescent="0.2">
      <c r="A62" s="6"/>
      <c r="B62" s="6"/>
      <c r="C62" s="6"/>
      <c r="D62" s="6"/>
      <c r="E62" s="6"/>
      <c r="F62" s="6"/>
      <c r="G62" s="6"/>
      <c r="H62" s="6"/>
      <c r="I62" s="6"/>
      <c r="J62" s="6"/>
      <c r="K62" s="6"/>
      <c r="L62" s="6"/>
      <c r="M62" s="34"/>
    </row>
    <row r="63" spans="1:30" s="30" customFormat="1" x14ac:dyDescent="0.2">
      <c r="A63" s="6"/>
      <c r="B63" s="6"/>
      <c r="C63" s="6"/>
      <c r="D63" s="6"/>
      <c r="E63" s="6"/>
      <c r="F63" s="6"/>
      <c r="G63" s="6"/>
      <c r="H63" s="6"/>
      <c r="I63" s="6"/>
      <c r="J63" s="6"/>
      <c r="K63" s="6"/>
      <c r="L63" s="6"/>
      <c r="M63" s="34"/>
    </row>
    <row r="64" spans="1:30" s="30" customFormat="1" x14ac:dyDescent="0.2">
      <c r="A64" s="6"/>
      <c r="B64" s="6"/>
      <c r="C64" s="6"/>
      <c r="D64" s="6"/>
      <c r="E64" s="6"/>
      <c r="F64" s="6"/>
      <c r="G64" s="6"/>
      <c r="H64" s="6"/>
      <c r="I64" s="6"/>
      <c r="J64" s="6"/>
      <c r="K64" s="6"/>
      <c r="L64" s="6"/>
      <c r="M64" s="34"/>
    </row>
    <row r="65" spans="1:13" s="30" customFormat="1" x14ac:dyDescent="0.2">
      <c r="A65" s="6"/>
      <c r="B65" s="6"/>
      <c r="C65" s="6"/>
      <c r="D65" s="6"/>
      <c r="E65" s="6"/>
      <c r="F65" s="6"/>
      <c r="G65" s="6"/>
      <c r="H65" s="6"/>
      <c r="I65" s="6"/>
      <c r="J65" s="6"/>
      <c r="K65" s="6"/>
      <c r="L65" s="6"/>
      <c r="M65" s="34"/>
    </row>
    <row r="66" spans="1:13" s="30" customFormat="1" x14ac:dyDescent="0.2">
      <c r="A66" s="6"/>
      <c r="B66" s="6"/>
      <c r="C66" s="6"/>
      <c r="D66" s="6"/>
      <c r="E66" s="6"/>
      <c r="F66" s="6"/>
      <c r="G66" s="6"/>
      <c r="H66" s="6"/>
      <c r="I66" s="6"/>
      <c r="J66" s="6"/>
      <c r="K66" s="6"/>
      <c r="L66" s="6"/>
      <c r="M66" s="34"/>
    </row>
    <row r="67" spans="1:13" s="30" customFormat="1" x14ac:dyDescent="0.2">
      <c r="A67" s="6"/>
      <c r="B67" s="6"/>
      <c r="C67" s="6"/>
      <c r="D67" s="6"/>
      <c r="E67" s="6"/>
      <c r="F67" s="6"/>
      <c r="G67" s="6"/>
      <c r="H67" s="6"/>
      <c r="I67" s="6"/>
      <c r="J67" s="6"/>
      <c r="K67" s="6"/>
      <c r="L67" s="6"/>
      <c r="M67" s="34"/>
    </row>
    <row r="68" spans="1:13" s="30" customFormat="1" x14ac:dyDescent="0.2">
      <c r="A68" s="6"/>
      <c r="B68" s="6"/>
      <c r="C68" s="6"/>
      <c r="D68" s="6"/>
      <c r="E68" s="6"/>
      <c r="F68" s="6"/>
      <c r="G68" s="6"/>
      <c r="H68" s="6"/>
      <c r="I68" s="6"/>
      <c r="J68" s="6"/>
      <c r="K68" s="6"/>
      <c r="L68" s="6"/>
      <c r="M68" s="34"/>
    </row>
    <row r="69" spans="1:13" s="30" customFormat="1" x14ac:dyDescent="0.2">
      <c r="A69" s="6"/>
      <c r="B69" s="6"/>
      <c r="C69" s="6"/>
      <c r="D69" s="6"/>
      <c r="E69" s="6"/>
      <c r="F69" s="6"/>
      <c r="G69" s="6"/>
      <c r="H69" s="6"/>
      <c r="I69" s="6"/>
      <c r="J69" s="6"/>
      <c r="K69" s="6"/>
      <c r="L69" s="6"/>
      <c r="M69" s="34"/>
    </row>
    <row r="70" spans="1:13" s="30" customFormat="1" x14ac:dyDescent="0.2">
      <c r="A70" s="6"/>
      <c r="B70" s="6"/>
      <c r="C70" s="6"/>
      <c r="D70" s="6"/>
      <c r="E70" s="6"/>
      <c r="F70" s="6"/>
      <c r="G70" s="6"/>
      <c r="H70" s="6"/>
      <c r="I70" s="6"/>
      <c r="J70" s="6"/>
      <c r="K70" s="6"/>
      <c r="L70" s="6"/>
      <c r="M70" s="34"/>
    </row>
    <row r="71" spans="1:13" s="30" customFormat="1" x14ac:dyDescent="0.2">
      <c r="A71" s="6"/>
      <c r="B71" s="6"/>
      <c r="C71" s="6"/>
      <c r="D71" s="6"/>
      <c r="E71" s="6"/>
      <c r="F71" s="6"/>
      <c r="G71" s="6"/>
      <c r="H71" s="6"/>
      <c r="I71" s="6"/>
      <c r="J71" s="6"/>
      <c r="K71" s="6"/>
      <c r="L71" s="6"/>
      <c r="M71" s="34"/>
    </row>
    <row r="72" spans="1:13" s="30" customFormat="1" x14ac:dyDescent="0.2">
      <c r="A72" s="6"/>
      <c r="B72" s="6"/>
      <c r="C72" s="6"/>
      <c r="D72" s="6"/>
      <c r="E72" s="6"/>
      <c r="F72" s="6"/>
      <c r="G72" s="6"/>
      <c r="H72" s="6"/>
      <c r="I72" s="6"/>
      <c r="J72" s="6"/>
      <c r="K72" s="6"/>
      <c r="L72" s="6"/>
      <c r="M72" s="34"/>
    </row>
    <row r="73" spans="1:13" s="30" customFormat="1" x14ac:dyDescent="0.2">
      <c r="A73" s="6"/>
      <c r="B73" s="6"/>
      <c r="C73" s="6"/>
      <c r="D73" s="6"/>
      <c r="E73" s="6"/>
      <c r="F73" s="6"/>
      <c r="G73" s="6"/>
      <c r="H73" s="6"/>
      <c r="I73" s="6"/>
      <c r="J73" s="6"/>
      <c r="K73" s="6"/>
      <c r="L73" s="6"/>
      <c r="M73" s="34"/>
    </row>
    <row r="74" spans="1:13" s="30" customFormat="1" x14ac:dyDescent="0.2">
      <c r="A74" s="6"/>
      <c r="B74" s="6"/>
      <c r="C74" s="6"/>
      <c r="D74" s="6"/>
      <c r="E74" s="6"/>
      <c r="F74" s="6"/>
      <c r="G74" s="6"/>
      <c r="H74" s="6"/>
      <c r="I74" s="6"/>
      <c r="J74" s="6"/>
      <c r="K74" s="6"/>
      <c r="L74" s="6"/>
      <c r="M74" s="34"/>
    </row>
    <row r="75" spans="1:13" s="30" customFormat="1" x14ac:dyDescent="0.2">
      <c r="A75" s="6"/>
      <c r="B75" s="6"/>
      <c r="C75" s="6"/>
      <c r="D75" s="6"/>
      <c r="E75" s="6"/>
      <c r="F75" s="6"/>
      <c r="G75" s="6"/>
      <c r="H75" s="6"/>
      <c r="I75" s="6"/>
      <c r="J75" s="6"/>
      <c r="K75" s="6"/>
      <c r="L75" s="6"/>
      <c r="M75" s="34"/>
    </row>
    <row r="76" spans="1:13" s="30" customFormat="1" x14ac:dyDescent="0.2">
      <c r="A76" s="6"/>
      <c r="B76" s="6"/>
      <c r="C76" s="6"/>
      <c r="D76" s="6"/>
      <c r="E76" s="6"/>
      <c r="F76" s="6"/>
      <c r="G76" s="6"/>
      <c r="H76" s="6"/>
      <c r="I76" s="6"/>
      <c r="J76" s="6"/>
      <c r="K76" s="6"/>
      <c r="L76" s="6"/>
      <c r="M76" s="34"/>
    </row>
    <row r="77" spans="1:13" s="30" customFormat="1" x14ac:dyDescent="0.2">
      <c r="A77" s="6"/>
      <c r="B77" s="6"/>
      <c r="C77" s="6"/>
      <c r="D77" s="6"/>
      <c r="E77" s="6"/>
      <c r="F77" s="6"/>
      <c r="G77" s="6"/>
      <c r="H77" s="6"/>
      <c r="I77" s="6"/>
      <c r="J77" s="6"/>
      <c r="K77" s="6"/>
      <c r="L77" s="6"/>
      <c r="M77" s="34"/>
    </row>
    <row r="78" spans="1:13" s="30" customFormat="1" x14ac:dyDescent="0.2">
      <c r="A78" s="6"/>
      <c r="B78" s="6"/>
      <c r="C78" s="6"/>
      <c r="D78" s="6"/>
      <c r="E78" s="6"/>
      <c r="F78" s="6"/>
      <c r="G78" s="6"/>
      <c r="H78" s="6"/>
      <c r="I78" s="6"/>
      <c r="J78" s="6"/>
      <c r="K78" s="6"/>
      <c r="L78" s="6"/>
      <c r="M78" s="34"/>
    </row>
    <row r="79" spans="1:13" s="30" customFormat="1" x14ac:dyDescent="0.2">
      <c r="A79" s="6"/>
      <c r="B79" s="6"/>
      <c r="C79" s="6"/>
      <c r="D79" s="6"/>
      <c r="E79" s="6"/>
      <c r="F79" s="6"/>
      <c r="G79" s="6"/>
      <c r="H79" s="6"/>
      <c r="I79" s="6"/>
      <c r="J79" s="6"/>
      <c r="K79" s="6"/>
      <c r="L79" s="6"/>
      <c r="M79" s="34"/>
    </row>
    <row r="80" spans="1:13" s="30" customFormat="1" x14ac:dyDescent="0.2">
      <c r="A80" s="6"/>
      <c r="B80" s="6"/>
      <c r="C80" s="6"/>
      <c r="D80" s="6"/>
      <c r="E80" s="6"/>
      <c r="F80" s="6"/>
      <c r="G80" s="6"/>
      <c r="H80" s="6"/>
      <c r="I80" s="6"/>
      <c r="J80" s="6"/>
      <c r="K80" s="6"/>
      <c r="L80" s="6"/>
      <c r="M80" s="34"/>
    </row>
    <row r="81" spans="1:13" s="30" customFormat="1" x14ac:dyDescent="0.2">
      <c r="A81" s="6"/>
      <c r="B81" s="6"/>
      <c r="C81" s="6"/>
      <c r="D81" s="6"/>
      <c r="E81" s="6"/>
      <c r="F81" s="6"/>
      <c r="G81" s="6"/>
      <c r="H81" s="6"/>
      <c r="I81" s="6"/>
      <c r="J81" s="6"/>
      <c r="K81" s="6"/>
      <c r="L81" s="6"/>
      <c r="M81" s="34"/>
    </row>
    <row r="82" spans="1:13" s="30" customFormat="1" x14ac:dyDescent="0.2">
      <c r="A82" s="6"/>
      <c r="B82" s="6"/>
      <c r="C82" s="6"/>
      <c r="D82" s="6"/>
      <c r="E82" s="6"/>
      <c r="F82" s="6"/>
      <c r="G82" s="6"/>
      <c r="H82" s="6"/>
      <c r="I82" s="6"/>
      <c r="J82" s="6"/>
      <c r="K82" s="6"/>
      <c r="L82" s="6"/>
      <c r="M82" s="34"/>
    </row>
    <row r="83" spans="1:13" s="30" customFormat="1" x14ac:dyDescent="0.2">
      <c r="A83" s="6"/>
      <c r="B83" s="6"/>
      <c r="C83" s="6"/>
      <c r="D83" s="6"/>
      <c r="E83" s="6"/>
      <c r="F83" s="6"/>
      <c r="G83" s="6"/>
      <c r="H83" s="6"/>
      <c r="I83" s="6"/>
      <c r="J83" s="6"/>
      <c r="K83" s="6"/>
      <c r="L83" s="6"/>
      <c r="M83" s="34"/>
    </row>
    <row r="84" spans="1:13" s="30" customFormat="1" x14ac:dyDescent="0.2">
      <c r="A84" s="6"/>
      <c r="B84" s="6"/>
      <c r="C84" s="6"/>
      <c r="D84" s="6"/>
      <c r="E84" s="6"/>
      <c r="F84" s="6"/>
      <c r="G84" s="6"/>
      <c r="H84" s="6"/>
      <c r="I84" s="6"/>
      <c r="J84" s="6"/>
      <c r="K84" s="6"/>
      <c r="L84" s="6"/>
      <c r="M84" s="34"/>
    </row>
    <row r="85" spans="1:13" s="30" customFormat="1" x14ac:dyDescent="0.2">
      <c r="A85" s="6"/>
      <c r="B85" s="6"/>
      <c r="C85" s="6"/>
      <c r="D85" s="6"/>
      <c r="E85" s="6"/>
      <c r="F85" s="6"/>
      <c r="G85" s="6"/>
      <c r="H85" s="6"/>
      <c r="I85" s="6"/>
      <c r="J85" s="6"/>
      <c r="K85" s="6"/>
      <c r="L85" s="6"/>
      <c r="M85" s="34"/>
    </row>
    <row r="86" spans="1:13" s="30" customFormat="1" x14ac:dyDescent="0.2">
      <c r="A86" s="6"/>
      <c r="B86" s="6"/>
      <c r="C86" s="6"/>
      <c r="D86" s="6"/>
      <c r="E86" s="6"/>
      <c r="F86" s="6"/>
      <c r="G86" s="6"/>
      <c r="H86" s="6"/>
      <c r="I86" s="6"/>
      <c r="J86" s="6"/>
      <c r="K86" s="6"/>
      <c r="L86" s="6"/>
      <c r="M86" s="34"/>
    </row>
    <row r="87" spans="1:13" s="30" customFormat="1" x14ac:dyDescent="0.2">
      <c r="A87" s="6"/>
      <c r="B87" s="6"/>
      <c r="C87" s="6"/>
      <c r="D87" s="6"/>
      <c r="E87" s="6"/>
      <c r="F87" s="6"/>
      <c r="G87" s="6"/>
      <c r="H87" s="6"/>
      <c r="I87" s="6"/>
      <c r="J87" s="6"/>
      <c r="K87" s="6"/>
      <c r="L87" s="6"/>
      <c r="M87" s="34"/>
    </row>
    <row r="88" spans="1:13" s="30" customFormat="1" x14ac:dyDescent="0.2">
      <c r="A88" s="6"/>
      <c r="B88" s="6"/>
      <c r="C88" s="6"/>
      <c r="D88" s="6"/>
      <c r="E88" s="6"/>
      <c r="F88" s="6"/>
      <c r="G88" s="6"/>
      <c r="H88" s="6"/>
      <c r="I88" s="6"/>
      <c r="J88" s="6"/>
      <c r="K88" s="6"/>
      <c r="L88" s="6"/>
      <c r="M88" s="34"/>
    </row>
    <row r="89" spans="1:13" s="30" customFormat="1" x14ac:dyDescent="0.2">
      <c r="A89" s="6"/>
      <c r="B89" s="6"/>
      <c r="C89" s="6"/>
      <c r="D89" s="6"/>
      <c r="E89" s="6"/>
      <c r="F89" s="6"/>
      <c r="G89" s="6"/>
      <c r="H89" s="6"/>
      <c r="I89" s="6"/>
      <c r="J89" s="6"/>
      <c r="K89" s="6"/>
      <c r="L89" s="6"/>
      <c r="M89" s="34"/>
    </row>
    <row r="90" spans="1:13" s="30" customFormat="1" x14ac:dyDescent="0.2">
      <c r="A90" s="6"/>
      <c r="B90" s="6"/>
      <c r="C90" s="6"/>
      <c r="D90" s="6"/>
      <c r="E90" s="6"/>
      <c r="F90" s="6"/>
      <c r="G90" s="6"/>
      <c r="H90" s="6"/>
      <c r="I90" s="6"/>
      <c r="J90" s="6"/>
      <c r="K90" s="6"/>
      <c r="L90" s="6"/>
      <c r="M90" s="34"/>
    </row>
    <row r="91" spans="1:13" s="30" customFormat="1" x14ac:dyDescent="0.2">
      <c r="A91" s="6"/>
      <c r="B91" s="6"/>
      <c r="C91" s="6"/>
      <c r="D91" s="6"/>
      <c r="E91" s="6"/>
      <c r="F91" s="6"/>
      <c r="G91" s="6"/>
      <c r="H91" s="6"/>
      <c r="I91" s="6"/>
      <c r="J91" s="6"/>
      <c r="K91" s="6"/>
      <c r="L91" s="6"/>
      <c r="M91" s="34"/>
    </row>
    <row r="92" spans="1:13" s="30" customFormat="1" x14ac:dyDescent="0.2">
      <c r="A92" s="6"/>
      <c r="B92" s="6"/>
      <c r="C92" s="6"/>
      <c r="D92" s="6"/>
      <c r="E92" s="6"/>
      <c r="F92" s="6"/>
      <c r="G92" s="6"/>
      <c r="H92" s="6"/>
      <c r="I92" s="6"/>
      <c r="J92" s="6"/>
      <c r="K92" s="6"/>
      <c r="L92" s="6"/>
      <c r="M92" s="34"/>
    </row>
    <row r="93" spans="1:13" s="30" customFormat="1" x14ac:dyDescent="0.2">
      <c r="A93" s="6"/>
      <c r="B93" s="6"/>
      <c r="C93" s="6"/>
      <c r="D93" s="6"/>
      <c r="E93" s="6"/>
      <c r="F93" s="6"/>
      <c r="G93" s="6"/>
      <c r="H93" s="6"/>
      <c r="I93" s="6"/>
      <c r="J93" s="6"/>
      <c r="K93" s="6"/>
      <c r="L93" s="6"/>
      <c r="M93" s="34"/>
    </row>
    <row r="94" spans="1:13" s="30" customFormat="1" x14ac:dyDescent="0.2">
      <c r="A94" s="6"/>
      <c r="B94" s="6"/>
      <c r="C94" s="6"/>
      <c r="D94" s="6"/>
      <c r="E94" s="6"/>
      <c r="F94" s="6"/>
      <c r="G94" s="6"/>
      <c r="H94" s="6"/>
      <c r="I94" s="6"/>
      <c r="J94" s="6"/>
      <c r="K94" s="6"/>
      <c r="L94" s="6"/>
      <c r="M94" s="34"/>
    </row>
    <row r="95" spans="1:13" s="30" customFormat="1" x14ac:dyDescent="0.2">
      <c r="A95" s="6"/>
      <c r="B95" s="6"/>
      <c r="C95" s="6"/>
      <c r="D95" s="6"/>
      <c r="E95" s="6"/>
      <c r="F95" s="6"/>
      <c r="G95" s="6"/>
      <c r="H95" s="6"/>
      <c r="I95" s="6"/>
      <c r="J95" s="6"/>
      <c r="K95" s="6"/>
      <c r="L95" s="6"/>
      <c r="M95" s="34"/>
    </row>
    <row r="96" spans="1:13" s="30" customFormat="1" x14ac:dyDescent="0.2">
      <c r="A96" s="6"/>
      <c r="B96" s="6"/>
      <c r="C96" s="6"/>
      <c r="D96" s="6"/>
      <c r="E96" s="6"/>
      <c r="F96" s="6"/>
      <c r="G96" s="6"/>
      <c r="H96" s="6"/>
      <c r="I96" s="6"/>
      <c r="J96" s="6"/>
      <c r="K96" s="6"/>
      <c r="L96" s="6"/>
      <c r="M96" s="34"/>
    </row>
    <row r="97" spans="1:13" s="30" customFormat="1" x14ac:dyDescent="0.2">
      <c r="A97" s="6"/>
      <c r="B97" s="6"/>
      <c r="C97" s="6"/>
      <c r="D97" s="6"/>
      <c r="E97" s="6"/>
      <c r="F97" s="6"/>
      <c r="G97" s="6"/>
      <c r="H97" s="6"/>
      <c r="I97" s="6"/>
      <c r="J97" s="6"/>
      <c r="K97" s="6"/>
      <c r="L97" s="6"/>
      <c r="M97" s="34"/>
    </row>
    <row r="98" spans="1:13" s="30" customFormat="1" x14ac:dyDescent="0.2">
      <c r="A98" s="6"/>
      <c r="B98" s="6"/>
      <c r="C98" s="6"/>
      <c r="D98" s="6"/>
      <c r="E98" s="6"/>
      <c r="F98" s="6"/>
      <c r="G98" s="6"/>
      <c r="H98" s="6"/>
      <c r="I98" s="6"/>
      <c r="J98" s="6"/>
      <c r="K98" s="6"/>
      <c r="L98" s="6"/>
      <c r="M98" s="34"/>
    </row>
    <row r="99" spans="1:13" s="30" customFormat="1" x14ac:dyDescent="0.2">
      <c r="A99" s="6"/>
      <c r="B99" s="6"/>
      <c r="C99" s="6"/>
      <c r="D99" s="6"/>
      <c r="E99" s="6"/>
      <c r="F99" s="6"/>
      <c r="G99" s="6"/>
      <c r="H99" s="6"/>
      <c r="I99" s="6"/>
      <c r="J99" s="6"/>
      <c r="K99" s="6"/>
      <c r="L99" s="6"/>
      <c r="M99" s="34"/>
    </row>
    <row r="100" spans="1:13" s="30" customFormat="1" x14ac:dyDescent="0.2">
      <c r="A100" s="6"/>
      <c r="B100" s="6"/>
      <c r="C100" s="6"/>
      <c r="D100" s="6"/>
      <c r="E100" s="6"/>
      <c r="F100" s="6"/>
      <c r="G100" s="6"/>
      <c r="H100" s="6"/>
      <c r="I100" s="6"/>
      <c r="J100" s="6"/>
      <c r="K100" s="6"/>
      <c r="L100" s="6"/>
      <c r="M100" s="34"/>
    </row>
    <row r="101" spans="1:13" s="30" customFormat="1" x14ac:dyDescent="0.2">
      <c r="A101" s="6"/>
      <c r="B101" s="6"/>
      <c r="C101" s="6"/>
      <c r="D101" s="6"/>
      <c r="E101" s="6"/>
      <c r="F101" s="6"/>
      <c r="G101" s="6"/>
      <c r="H101" s="6"/>
      <c r="I101" s="6"/>
      <c r="J101" s="6"/>
      <c r="K101" s="6"/>
      <c r="L101" s="6"/>
      <c r="M101" s="34"/>
    </row>
    <row r="102" spans="1:13" s="30" customFormat="1" x14ac:dyDescent="0.2">
      <c r="A102" s="6"/>
      <c r="B102" s="6"/>
      <c r="C102" s="6"/>
      <c r="D102" s="6"/>
      <c r="E102" s="6"/>
      <c r="F102" s="6"/>
      <c r="G102" s="6"/>
      <c r="H102" s="6"/>
      <c r="I102" s="6"/>
      <c r="J102" s="6"/>
      <c r="K102" s="6"/>
      <c r="L102" s="6"/>
      <c r="M102" s="34"/>
    </row>
    <row r="103" spans="1:13" s="30" customFormat="1" x14ac:dyDescent="0.2">
      <c r="A103" s="6"/>
      <c r="B103" s="6"/>
      <c r="C103" s="6"/>
      <c r="D103" s="6"/>
      <c r="E103" s="6"/>
      <c r="F103" s="6"/>
      <c r="G103" s="6"/>
      <c r="H103" s="6"/>
      <c r="I103" s="6"/>
      <c r="J103" s="6"/>
      <c r="K103" s="6"/>
      <c r="L103" s="6"/>
      <c r="M103" s="34"/>
    </row>
    <row r="104" spans="1:13" s="30" customFormat="1" x14ac:dyDescent="0.2">
      <c r="A104" s="6"/>
      <c r="B104" s="6"/>
      <c r="C104" s="6"/>
      <c r="D104" s="6"/>
      <c r="E104" s="6"/>
      <c r="F104" s="6"/>
      <c r="G104" s="6"/>
      <c r="H104" s="6"/>
      <c r="I104" s="6"/>
      <c r="J104" s="6"/>
      <c r="K104" s="6"/>
      <c r="L104" s="6"/>
      <c r="M104" s="34"/>
    </row>
    <row r="105" spans="1:13" s="30" customFormat="1" x14ac:dyDescent="0.2">
      <c r="A105" s="6"/>
      <c r="B105" s="6"/>
      <c r="C105" s="6"/>
      <c r="D105" s="6"/>
      <c r="E105" s="6"/>
      <c r="F105" s="6"/>
      <c r="G105" s="6"/>
      <c r="H105" s="6"/>
      <c r="I105" s="6"/>
      <c r="J105" s="6"/>
      <c r="K105" s="6"/>
      <c r="L105" s="6"/>
      <c r="M105" s="34"/>
    </row>
    <row r="106" spans="1:13" s="30" customFormat="1" x14ac:dyDescent="0.2">
      <c r="A106" s="6"/>
      <c r="B106" s="6"/>
      <c r="C106" s="6"/>
      <c r="D106" s="6"/>
      <c r="E106" s="6"/>
      <c r="F106" s="6"/>
      <c r="G106" s="6"/>
      <c r="H106" s="6"/>
      <c r="I106" s="6"/>
      <c r="J106" s="6"/>
      <c r="K106" s="6"/>
      <c r="L106" s="6"/>
      <c r="M106" s="34"/>
    </row>
    <row r="107" spans="1:13" s="30" customFormat="1" x14ac:dyDescent="0.2">
      <c r="A107" s="6"/>
      <c r="B107" s="6"/>
      <c r="C107" s="6"/>
      <c r="D107" s="6"/>
      <c r="E107" s="6"/>
      <c r="F107" s="6"/>
      <c r="G107" s="6"/>
      <c r="H107" s="6"/>
      <c r="I107" s="6"/>
      <c r="J107" s="6"/>
      <c r="K107" s="6"/>
      <c r="L107" s="6"/>
      <c r="M107" s="34"/>
    </row>
    <row r="108" spans="1:13" s="30" customFormat="1" x14ac:dyDescent="0.2">
      <c r="A108" s="6"/>
      <c r="B108" s="6"/>
      <c r="C108" s="6"/>
      <c r="D108" s="6"/>
      <c r="E108" s="6"/>
      <c r="F108" s="6"/>
      <c r="G108" s="6"/>
      <c r="H108" s="6"/>
      <c r="I108" s="6"/>
      <c r="J108" s="6"/>
      <c r="K108" s="6"/>
      <c r="L108" s="6"/>
      <c r="M108" s="34"/>
    </row>
    <row r="109" spans="1:13" s="30" customFormat="1" x14ac:dyDescent="0.2">
      <c r="A109" s="6"/>
      <c r="B109" s="6"/>
      <c r="C109" s="6"/>
      <c r="D109" s="6"/>
      <c r="E109" s="6"/>
      <c r="F109" s="6"/>
      <c r="G109" s="6"/>
      <c r="H109" s="6"/>
      <c r="I109" s="6"/>
      <c r="J109" s="6"/>
      <c r="K109" s="6"/>
      <c r="L109" s="6"/>
      <c r="M109" s="34"/>
    </row>
    <row r="110" spans="1:13" s="30" customFormat="1" x14ac:dyDescent="0.2">
      <c r="A110" s="6"/>
      <c r="B110" s="6"/>
      <c r="C110" s="6"/>
      <c r="D110" s="6"/>
      <c r="E110" s="6"/>
      <c r="F110" s="6"/>
      <c r="G110" s="6"/>
      <c r="H110" s="6"/>
      <c r="I110" s="6"/>
      <c r="J110" s="6"/>
      <c r="K110" s="6"/>
      <c r="L110" s="6"/>
      <c r="M110" s="34"/>
    </row>
    <row r="111" spans="1:13" s="30" customFormat="1" x14ac:dyDescent="0.2">
      <c r="A111" s="6"/>
      <c r="B111" s="6"/>
      <c r="C111" s="6"/>
      <c r="D111" s="6"/>
      <c r="E111" s="6"/>
      <c r="F111" s="6"/>
      <c r="G111" s="6"/>
      <c r="H111" s="6"/>
      <c r="I111" s="6"/>
      <c r="J111" s="6"/>
      <c r="K111" s="6"/>
      <c r="L111" s="6"/>
      <c r="M111" s="34"/>
    </row>
    <row r="112" spans="1:13" s="30" customFormat="1" x14ac:dyDescent="0.2">
      <c r="A112" s="6"/>
      <c r="B112" s="6"/>
      <c r="C112" s="6"/>
      <c r="D112" s="6"/>
      <c r="E112" s="6"/>
      <c r="F112" s="6"/>
      <c r="G112" s="6"/>
      <c r="H112" s="6"/>
      <c r="I112" s="6"/>
      <c r="J112" s="6"/>
      <c r="K112" s="6"/>
      <c r="L112" s="6"/>
      <c r="M112" s="34"/>
    </row>
    <row r="113" spans="1:13" s="30" customFormat="1" x14ac:dyDescent="0.2">
      <c r="A113" s="6"/>
      <c r="B113" s="6"/>
      <c r="C113" s="6"/>
      <c r="D113" s="6"/>
      <c r="E113" s="6"/>
      <c r="F113" s="6"/>
      <c r="G113" s="6"/>
      <c r="H113" s="6"/>
      <c r="I113" s="6"/>
      <c r="J113" s="6"/>
      <c r="K113" s="6"/>
      <c r="L113" s="6"/>
      <c r="M113" s="34"/>
    </row>
    <row r="114" spans="1:13" s="30" customFormat="1" x14ac:dyDescent="0.2">
      <c r="A114" s="6"/>
      <c r="B114" s="6"/>
      <c r="C114" s="6"/>
      <c r="D114" s="6"/>
      <c r="E114" s="6"/>
      <c r="F114" s="6"/>
      <c r="G114" s="6"/>
      <c r="H114" s="6"/>
      <c r="I114" s="6"/>
      <c r="J114" s="6"/>
      <c r="K114" s="6"/>
      <c r="L114" s="6"/>
      <c r="M114" s="34"/>
    </row>
    <row r="115" spans="1:13" s="30" customFormat="1" x14ac:dyDescent="0.2">
      <c r="A115" s="6"/>
      <c r="B115" s="6"/>
      <c r="C115" s="6"/>
      <c r="D115" s="6"/>
      <c r="E115" s="6"/>
      <c r="F115" s="6"/>
      <c r="G115" s="6"/>
      <c r="H115" s="6"/>
      <c r="I115" s="6"/>
      <c r="J115" s="6"/>
      <c r="K115" s="6"/>
      <c r="L115" s="6"/>
      <c r="M115" s="34"/>
    </row>
    <row r="116" spans="1:13" s="30" customFormat="1" x14ac:dyDescent="0.2">
      <c r="A116" s="6"/>
      <c r="B116" s="6"/>
      <c r="C116" s="6"/>
      <c r="D116" s="6"/>
      <c r="E116" s="6"/>
      <c r="F116" s="6"/>
      <c r="G116" s="6"/>
      <c r="H116" s="6"/>
      <c r="I116" s="6"/>
      <c r="J116" s="6"/>
      <c r="K116" s="6"/>
      <c r="L116" s="6"/>
      <c r="M116" s="34"/>
    </row>
    <row r="117" spans="1:13" s="30" customFormat="1" x14ac:dyDescent="0.2">
      <c r="A117" s="6"/>
      <c r="B117" s="6"/>
      <c r="C117" s="6"/>
      <c r="D117" s="6"/>
      <c r="E117" s="6"/>
      <c r="F117" s="6"/>
      <c r="G117" s="6"/>
      <c r="H117" s="6"/>
      <c r="I117" s="6"/>
      <c r="J117" s="6"/>
      <c r="K117" s="6"/>
      <c r="L117" s="6"/>
      <c r="M117" s="34"/>
    </row>
    <row r="118" spans="1:13" s="30" customFormat="1" x14ac:dyDescent="0.2">
      <c r="A118" s="6"/>
      <c r="B118" s="6"/>
      <c r="C118" s="6"/>
      <c r="D118" s="6"/>
      <c r="E118" s="6"/>
      <c r="F118" s="6"/>
      <c r="G118" s="6"/>
      <c r="H118" s="6"/>
      <c r="I118" s="6"/>
      <c r="J118" s="6"/>
      <c r="K118" s="6"/>
      <c r="L118" s="6"/>
      <c r="M118" s="34"/>
    </row>
    <row r="119" spans="1:13" s="30" customFormat="1" x14ac:dyDescent="0.2">
      <c r="A119" s="6"/>
      <c r="B119" s="6"/>
      <c r="C119" s="6"/>
      <c r="D119" s="6"/>
      <c r="E119" s="6"/>
      <c r="F119" s="6"/>
      <c r="G119" s="6"/>
      <c r="H119" s="6"/>
      <c r="I119" s="6"/>
      <c r="J119" s="6"/>
      <c r="K119" s="6"/>
      <c r="L119" s="6"/>
      <c r="M119" s="34"/>
    </row>
    <row r="120" spans="1:13" s="30" customFormat="1" x14ac:dyDescent="0.2">
      <c r="A120" s="6"/>
      <c r="B120" s="6"/>
      <c r="C120" s="6"/>
      <c r="D120" s="6"/>
      <c r="E120" s="6"/>
      <c r="F120" s="6"/>
      <c r="G120" s="6"/>
      <c r="H120" s="6"/>
      <c r="I120" s="6"/>
      <c r="J120" s="6"/>
      <c r="K120" s="6"/>
      <c r="L120" s="6"/>
      <c r="M120" s="34"/>
    </row>
    <row r="121" spans="1:13" s="30" customFormat="1" x14ac:dyDescent="0.2">
      <c r="A121" s="6"/>
      <c r="B121" s="6"/>
      <c r="C121" s="6"/>
      <c r="D121" s="6"/>
      <c r="E121" s="6"/>
      <c r="F121" s="6"/>
      <c r="G121" s="6"/>
      <c r="H121" s="6"/>
      <c r="I121" s="6"/>
      <c r="J121" s="6"/>
      <c r="K121" s="6"/>
      <c r="L121" s="6"/>
      <c r="M121" s="34"/>
    </row>
    <row r="122" spans="1:13" s="30" customFormat="1" x14ac:dyDescent="0.2">
      <c r="A122" s="6"/>
      <c r="B122" s="6"/>
      <c r="C122" s="6"/>
      <c r="D122" s="6"/>
      <c r="E122" s="6"/>
      <c r="F122" s="6"/>
      <c r="G122" s="6"/>
      <c r="H122" s="6"/>
      <c r="I122" s="6"/>
      <c r="J122" s="6"/>
      <c r="K122" s="6"/>
      <c r="L122" s="6"/>
      <c r="M122" s="34"/>
    </row>
    <row r="123" spans="1:13" s="30" customFormat="1" x14ac:dyDescent="0.2">
      <c r="A123" s="6"/>
      <c r="B123" s="6"/>
      <c r="C123" s="6"/>
      <c r="D123" s="6"/>
      <c r="E123" s="6"/>
      <c r="F123" s="6"/>
      <c r="G123" s="6"/>
      <c r="H123" s="6"/>
      <c r="I123" s="6"/>
      <c r="J123" s="6"/>
      <c r="K123" s="6"/>
      <c r="L123" s="6"/>
      <c r="M123" s="34"/>
    </row>
    <row r="124" spans="1:13" s="30" customFormat="1" x14ac:dyDescent="0.2">
      <c r="A124" s="6"/>
      <c r="B124" s="6"/>
      <c r="C124" s="6"/>
      <c r="D124" s="6"/>
      <c r="E124" s="6"/>
      <c r="F124" s="6"/>
      <c r="G124" s="6"/>
      <c r="H124" s="6"/>
      <c r="I124" s="6"/>
      <c r="J124" s="6"/>
      <c r="K124" s="6"/>
      <c r="L124" s="6"/>
      <c r="M124" s="34"/>
    </row>
    <row r="125" spans="1:13" s="30" customFormat="1" x14ac:dyDescent="0.2">
      <c r="A125" s="6"/>
      <c r="B125" s="6"/>
      <c r="C125" s="6"/>
      <c r="D125" s="6"/>
      <c r="E125" s="6"/>
      <c r="F125" s="6"/>
      <c r="G125" s="6"/>
      <c r="H125" s="6"/>
      <c r="I125" s="6"/>
      <c r="J125" s="6"/>
      <c r="K125" s="6"/>
      <c r="L125" s="6"/>
      <c r="M125" s="34"/>
    </row>
    <row r="126" spans="1:13" s="30" customFormat="1" x14ac:dyDescent="0.2">
      <c r="A126" s="6"/>
      <c r="B126" s="6"/>
      <c r="C126" s="6"/>
      <c r="D126" s="6"/>
      <c r="E126" s="6"/>
      <c r="F126" s="6"/>
      <c r="G126" s="6"/>
      <c r="H126" s="6"/>
      <c r="I126" s="6"/>
      <c r="J126" s="6"/>
      <c r="K126" s="6"/>
      <c r="L126" s="6"/>
      <c r="M126" s="34"/>
    </row>
    <row r="127" spans="1:13" s="30" customFormat="1" x14ac:dyDescent="0.2">
      <c r="A127" s="6"/>
      <c r="B127" s="6"/>
      <c r="C127" s="6"/>
      <c r="D127" s="6"/>
      <c r="E127" s="6"/>
      <c r="F127" s="6"/>
      <c r="G127" s="6"/>
      <c r="H127" s="6"/>
      <c r="I127" s="6"/>
      <c r="J127" s="6"/>
      <c r="K127" s="6"/>
      <c r="L127" s="6"/>
      <c r="M127" s="34"/>
    </row>
    <row r="128" spans="1:13" s="30" customFormat="1" x14ac:dyDescent="0.2">
      <c r="A128" s="6"/>
      <c r="B128" s="6"/>
      <c r="C128" s="6"/>
      <c r="D128" s="6"/>
      <c r="E128" s="6"/>
      <c r="F128" s="6"/>
      <c r="G128" s="6"/>
      <c r="H128" s="6"/>
      <c r="I128" s="6"/>
      <c r="J128" s="6"/>
      <c r="K128" s="6"/>
      <c r="L128" s="6"/>
      <c r="M128" s="34"/>
    </row>
    <row r="129" spans="1:13" s="30" customFormat="1" x14ac:dyDescent="0.2">
      <c r="A129" s="6"/>
      <c r="B129" s="6"/>
      <c r="C129" s="6"/>
      <c r="D129" s="6"/>
      <c r="E129" s="6"/>
      <c r="F129" s="6"/>
      <c r="G129" s="6"/>
      <c r="H129" s="6"/>
      <c r="I129" s="6"/>
      <c r="J129" s="6"/>
      <c r="K129" s="6"/>
      <c r="L129" s="6"/>
      <c r="M129" s="34"/>
    </row>
    <row r="130" spans="1:13" s="30" customFormat="1" x14ac:dyDescent="0.2">
      <c r="A130" s="6"/>
      <c r="B130" s="6"/>
      <c r="C130" s="6"/>
      <c r="D130" s="6"/>
      <c r="E130" s="6"/>
      <c r="F130" s="6"/>
      <c r="G130" s="6"/>
      <c r="H130" s="6"/>
      <c r="I130" s="6"/>
      <c r="J130" s="6"/>
      <c r="K130" s="6"/>
      <c r="L130" s="6"/>
      <c r="M130" s="34"/>
    </row>
    <row r="131" spans="1:13" s="30" customFormat="1" x14ac:dyDescent="0.2">
      <c r="A131" s="6"/>
      <c r="B131" s="6"/>
      <c r="C131" s="6"/>
      <c r="D131" s="6"/>
      <c r="E131" s="6"/>
      <c r="F131" s="6"/>
      <c r="G131" s="6"/>
      <c r="H131" s="6"/>
      <c r="I131" s="6"/>
      <c r="J131" s="6"/>
      <c r="K131" s="6"/>
      <c r="L131" s="6"/>
      <c r="M131" s="34"/>
    </row>
    <row r="132" spans="1:13" s="30" customFormat="1" x14ac:dyDescent="0.2">
      <c r="A132" s="6"/>
      <c r="B132" s="6"/>
      <c r="C132" s="6"/>
      <c r="D132" s="6"/>
      <c r="E132" s="6"/>
      <c r="F132" s="6"/>
      <c r="G132" s="6"/>
      <c r="H132" s="6"/>
      <c r="I132" s="6"/>
      <c r="J132" s="6"/>
      <c r="K132" s="6"/>
      <c r="L132" s="6"/>
      <c r="M132" s="34"/>
    </row>
    <row r="133" spans="1:13" s="30" customFormat="1" x14ac:dyDescent="0.2">
      <c r="A133" s="6"/>
      <c r="B133" s="6"/>
      <c r="C133" s="6"/>
      <c r="D133" s="6"/>
      <c r="E133" s="6"/>
      <c r="F133" s="6"/>
      <c r="G133" s="6"/>
      <c r="H133" s="6"/>
      <c r="I133" s="6"/>
      <c r="J133" s="6"/>
      <c r="K133" s="6"/>
      <c r="L133" s="6"/>
      <c r="M133" s="34"/>
    </row>
    <row r="134" spans="1:13" s="30" customFormat="1" x14ac:dyDescent="0.2">
      <c r="A134" s="6"/>
      <c r="B134" s="6"/>
      <c r="C134" s="6"/>
      <c r="D134" s="6"/>
      <c r="E134" s="6"/>
      <c r="F134" s="6"/>
      <c r="G134" s="6"/>
      <c r="H134" s="6"/>
      <c r="I134" s="6"/>
      <c r="J134" s="6"/>
      <c r="K134" s="6"/>
      <c r="L134" s="6"/>
      <c r="M134" s="34"/>
    </row>
    <row r="135" spans="1:13" s="30" customFormat="1" x14ac:dyDescent="0.2">
      <c r="A135" s="6"/>
      <c r="B135" s="6"/>
      <c r="C135" s="6"/>
      <c r="D135" s="6"/>
      <c r="E135" s="6"/>
      <c r="F135" s="6"/>
      <c r="G135" s="6"/>
      <c r="H135" s="6"/>
      <c r="I135" s="6"/>
      <c r="J135" s="6"/>
      <c r="K135" s="6"/>
      <c r="L135" s="6"/>
      <c r="M135" s="34"/>
    </row>
    <row r="136" spans="1:13" s="30" customFormat="1" x14ac:dyDescent="0.2">
      <c r="A136" s="6"/>
      <c r="B136" s="6"/>
      <c r="C136" s="6"/>
      <c r="D136" s="6"/>
      <c r="E136" s="6"/>
      <c r="F136" s="6"/>
      <c r="G136" s="6"/>
      <c r="H136" s="6"/>
      <c r="I136" s="6"/>
      <c r="J136" s="6"/>
      <c r="K136" s="6"/>
      <c r="L136" s="6"/>
      <c r="M136" s="34"/>
    </row>
    <row r="137" spans="1:13" s="30" customFormat="1" x14ac:dyDescent="0.2">
      <c r="A137" s="6"/>
      <c r="B137" s="6"/>
      <c r="C137" s="6"/>
      <c r="D137" s="6"/>
      <c r="E137" s="6"/>
      <c r="F137" s="6"/>
      <c r="G137" s="6"/>
      <c r="H137" s="6"/>
      <c r="I137" s="6"/>
      <c r="J137" s="6"/>
      <c r="K137" s="6"/>
      <c r="L137" s="6"/>
      <c r="M137" s="34"/>
    </row>
    <row r="138" spans="1:13" s="30" customFormat="1" x14ac:dyDescent="0.2">
      <c r="A138" s="6"/>
      <c r="B138" s="6"/>
      <c r="C138" s="6"/>
      <c r="D138" s="6"/>
      <c r="E138" s="6"/>
      <c r="F138" s="6"/>
      <c r="G138" s="6"/>
      <c r="H138" s="6"/>
      <c r="I138" s="6"/>
      <c r="J138" s="6"/>
      <c r="K138" s="6"/>
      <c r="L138" s="6"/>
      <c r="M138" s="34"/>
    </row>
    <row r="139" spans="1:13" s="30" customFormat="1" x14ac:dyDescent="0.2">
      <c r="A139" s="6"/>
      <c r="B139" s="6"/>
      <c r="C139" s="6"/>
      <c r="D139" s="6"/>
      <c r="E139" s="6"/>
      <c r="F139" s="6"/>
      <c r="G139" s="6"/>
      <c r="H139" s="6"/>
      <c r="I139" s="6"/>
      <c r="J139" s="6"/>
      <c r="K139" s="6"/>
      <c r="L139" s="6"/>
      <c r="M139" s="34"/>
    </row>
    <row r="140" spans="1:13" s="30" customFormat="1" x14ac:dyDescent="0.2">
      <c r="A140" s="6"/>
      <c r="B140" s="6"/>
      <c r="C140" s="6"/>
      <c r="D140" s="6"/>
      <c r="E140" s="6"/>
      <c r="F140" s="6"/>
      <c r="G140" s="6"/>
      <c r="H140" s="6"/>
      <c r="I140" s="6"/>
      <c r="J140" s="6"/>
      <c r="K140" s="6"/>
      <c r="L140" s="6"/>
      <c r="M140" s="34"/>
    </row>
    <row r="141" spans="1:13" s="30" customFormat="1" x14ac:dyDescent="0.2">
      <c r="A141" s="6"/>
      <c r="B141" s="6"/>
      <c r="C141" s="6"/>
      <c r="D141" s="6"/>
      <c r="E141" s="6"/>
      <c r="F141" s="6"/>
      <c r="G141" s="6"/>
      <c r="H141" s="6"/>
      <c r="I141" s="6"/>
      <c r="J141" s="6"/>
      <c r="K141" s="6"/>
      <c r="L141" s="6"/>
      <c r="M141" s="34"/>
    </row>
    <row r="142" spans="1:13" s="30" customFormat="1" x14ac:dyDescent="0.2">
      <c r="A142" s="6"/>
      <c r="B142" s="6"/>
      <c r="C142" s="6"/>
      <c r="D142" s="6"/>
      <c r="E142" s="6"/>
      <c r="F142" s="6"/>
      <c r="G142" s="6"/>
      <c r="H142" s="6"/>
      <c r="I142" s="6"/>
      <c r="J142" s="6"/>
      <c r="K142" s="6"/>
      <c r="L142" s="6"/>
      <c r="M142" s="34"/>
    </row>
    <row r="143" spans="1:13" s="30" customFormat="1" x14ac:dyDescent="0.2">
      <c r="A143" s="6"/>
      <c r="B143" s="6"/>
      <c r="C143" s="6"/>
      <c r="D143" s="6"/>
      <c r="E143" s="6"/>
      <c r="F143" s="6"/>
      <c r="G143" s="6"/>
      <c r="H143" s="6"/>
      <c r="I143" s="6"/>
      <c r="J143" s="6"/>
      <c r="K143" s="6"/>
      <c r="L143" s="6"/>
      <c r="M143" s="34"/>
    </row>
    <row r="144" spans="1:13" s="30" customFormat="1" x14ac:dyDescent="0.2">
      <c r="A144" s="6"/>
      <c r="B144" s="6"/>
      <c r="C144" s="6"/>
      <c r="D144" s="6"/>
      <c r="E144" s="6"/>
      <c r="F144" s="6"/>
      <c r="G144" s="6"/>
      <c r="H144" s="6"/>
      <c r="I144" s="6"/>
      <c r="J144" s="6"/>
      <c r="K144" s="6"/>
      <c r="L144" s="6"/>
      <c r="M144" s="34"/>
    </row>
    <row r="145" spans="1:13" s="30" customFormat="1" x14ac:dyDescent="0.2">
      <c r="A145" s="6"/>
      <c r="B145" s="6"/>
      <c r="C145" s="6"/>
      <c r="D145" s="6"/>
      <c r="E145" s="6"/>
      <c r="F145" s="6"/>
      <c r="G145" s="6"/>
      <c r="H145" s="6"/>
      <c r="I145" s="6"/>
      <c r="J145" s="6"/>
      <c r="K145" s="6"/>
      <c r="L145" s="6"/>
      <c r="M145" s="34"/>
    </row>
    <row r="146" spans="1:13" s="30" customFormat="1" x14ac:dyDescent="0.2">
      <c r="A146" s="6"/>
      <c r="B146" s="6"/>
      <c r="C146" s="6"/>
      <c r="D146" s="6"/>
      <c r="E146" s="6"/>
      <c r="F146" s="6"/>
      <c r="G146" s="6"/>
      <c r="H146" s="6"/>
      <c r="I146" s="6"/>
      <c r="J146" s="6"/>
      <c r="K146" s="6"/>
      <c r="L146" s="6"/>
      <c r="M146" s="34"/>
    </row>
    <row r="147" spans="1:13" s="30" customFormat="1" x14ac:dyDescent="0.2">
      <c r="A147" s="6"/>
      <c r="B147" s="6"/>
      <c r="C147" s="6"/>
      <c r="D147" s="6"/>
      <c r="E147" s="6"/>
      <c r="F147" s="6"/>
      <c r="G147" s="6"/>
      <c r="H147" s="6"/>
      <c r="I147" s="6"/>
      <c r="J147" s="6"/>
      <c r="K147" s="6"/>
      <c r="L147" s="6"/>
      <c r="M147" s="34"/>
    </row>
    <row r="148" spans="1:13" s="30" customFormat="1" x14ac:dyDescent="0.2">
      <c r="A148" s="6"/>
      <c r="B148" s="6"/>
      <c r="C148" s="6"/>
      <c r="D148" s="6"/>
      <c r="E148" s="6"/>
      <c r="F148" s="6"/>
      <c r="G148" s="6"/>
      <c r="H148" s="6"/>
      <c r="I148" s="6"/>
      <c r="J148" s="6"/>
      <c r="K148" s="6"/>
      <c r="L148" s="6"/>
      <c r="M148" s="34"/>
    </row>
    <row r="149" spans="1:13" s="30" customFormat="1" x14ac:dyDescent="0.2">
      <c r="A149" s="6"/>
      <c r="B149" s="6"/>
      <c r="C149" s="6"/>
      <c r="D149" s="6"/>
      <c r="E149" s="6"/>
      <c r="F149" s="6"/>
      <c r="G149" s="6"/>
      <c r="H149" s="6"/>
      <c r="I149" s="6"/>
      <c r="J149" s="6"/>
      <c r="K149" s="6"/>
      <c r="L149" s="6"/>
      <c r="M149" s="34"/>
    </row>
    <row r="150" spans="1:13" s="30" customFormat="1" x14ac:dyDescent="0.2">
      <c r="A150" s="6"/>
      <c r="B150" s="6"/>
      <c r="C150" s="6"/>
      <c r="D150" s="6"/>
      <c r="E150" s="6"/>
      <c r="F150" s="6"/>
      <c r="G150" s="6"/>
      <c r="H150" s="6"/>
      <c r="I150" s="6"/>
      <c r="J150" s="6"/>
      <c r="K150" s="6"/>
      <c r="L150" s="6"/>
      <c r="M150" s="34"/>
    </row>
    <row r="151" spans="1:13" s="30" customFormat="1" x14ac:dyDescent="0.2">
      <c r="A151" s="6"/>
      <c r="B151" s="6"/>
      <c r="C151" s="6"/>
      <c r="D151" s="6"/>
      <c r="E151" s="6"/>
      <c r="F151" s="6"/>
      <c r="G151" s="6"/>
      <c r="H151" s="6"/>
      <c r="I151" s="6"/>
      <c r="J151" s="6"/>
      <c r="K151" s="6"/>
      <c r="L151" s="6"/>
      <c r="M151" s="34"/>
    </row>
    <row r="152" spans="1:13" s="30" customFormat="1" x14ac:dyDescent="0.2">
      <c r="A152" s="6"/>
      <c r="B152" s="6"/>
      <c r="C152" s="6"/>
      <c r="D152" s="6"/>
      <c r="E152" s="6"/>
      <c r="F152" s="6"/>
      <c r="G152" s="6"/>
      <c r="H152" s="6"/>
      <c r="I152" s="6"/>
      <c r="J152" s="6"/>
      <c r="K152" s="6"/>
      <c r="L152" s="6"/>
      <c r="M152" s="34"/>
    </row>
    <row r="153" spans="1:13" s="30" customFormat="1" x14ac:dyDescent="0.2">
      <c r="A153" s="6"/>
      <c r="B153" s="6"/>
      <c r="C153" s="6"/>
      <c r="D153" s="6"/>
      <c r="E153" s="6"/>
      <c r="F153" s="6"/>
      <c r="G153" s="6"/>
      <c r="H153" s="6"/>
      <c r="I153" s="6"/>
      <c r="J153" s="6"/>
      <c r="K153" s="6"/>
      <c r="L153" s="6"/>
      <c r="M153" s="34"/>
    </row>
    <row r="154" spans="1:13" s="30" customFormat="1" x14ac:dyDescent="0.2">
      <c r="A154" s="6"/>
      <c r="B154" s="6"/>
      <c r="C154" s="6"/>
      <c r="D154" s="6"/>
      <c r="E154" s="6"/>
      <c r="F154" s="6"/>
      <c r="G154" s="6"/>
      <c r="H154" s="6"/>
      <c r="I154" s="6"/>
      <c r="J154" s="6"/>
      <c r="K154" s="6"/>
      <c r="L154" s="6"/>
      <c r="M154" s="34"/>
    </row>
    <row r="155" spans="1:13" s="30" customFormat="1" x14ac:dyDescent="0.2">
      <c r="A155" s="6"/>
      <c r="B155" s="6"/>
      <c r="C155" s="6"/>
      <c r="D155" s="6"/>
      <c r="E155" s="6"/>
      <c r="F155" s="6"/>
      <c r="G155" s="6"/>
      <c r="H155" s="6"/>
      <c r="I155" s="6"/>
      <c r="J155" s="6"/>
      <c r="K155" s="6"/>
      <c r="L155" s="6"/>
      <c r="M155" s="34"/>
    </row>
    <row r="156" spans="1:13" s="30" customFormat="1" x14ac:dyDescent="0.2">
      <c r="A156" s="6"/>
      <c r="B156" s="6"/>
      <c r="C156" s="6"/>
      <c r="D156" s="6"/>
      <c r="E156" s="6"/>
      <c r="F156" s="6"/>
      <c r="G156" s="6"/>
      <c r="H156" s="6"/>
      <c r="I156" s="6"/>
      <c r="J156" s="6"/>
      <c r="K156" s="6"/>
      <c r="L156" s="6"/>
      <c r="M156" s="34"/>
    </row>
    <row r="157" spans="1:13" s="30" customFormat="1" x14ac:dyDescent="0.2">
      <c r="A157" s="6"/>
      <c r="B157" s="6"/>
      <c r="C157" s="6"/>
      <c r="D157" s="6"/>
      <c r="E157" s="6"/>
      <c r="F157" s="6"/>
      <c r="G157" s="6"/>
      <c r="H157" s="6"/>
      <c r="I157" s="6"/>
      <c r="J157" s="6"/>
      <c r="K157" s="6"/>
      <c r="L157" s="6"/>
      <c r="M157" s="34"/>
    </row>
    <row r="158" spans="1:13" s="30" customFormat="1" x14ac:dyDescent="0.2">
      <c r="A158" s="6"/>
      <c r="B158" s="6"/>
      <c r="C158" s="6"/>
      <c r="D158" s="6"/>
      <c r="E158" s="6"/>
      <c r="F158" s="6"/>
      <c r="G158" s="6"/>
      <c r="H158" s="6"/>
      <c r="I158" s="6"/>
      <c r="J158" s="6"/>
      <c r="K158" s="6"/>
      <c r="L158" s="6"/>
      <c r="M158" s="34"/>
    </row>
    <row r="159" spans="1:13" s="30" customFormat="1" x14ac:dyDescent="0.2">
      <c r="A159" s="6"/>
      <c r="B159" s="6"/>
      <c r="C159" s="6"/>
      <c r="D159" s="6"/>
      <c r="E159" s="6"/>
      <c r="F159" s="6"/>
      <c r="G159" s="6"/>
      <c r="H159" s="6"/>
      <c r="I159" s="6"/>
      <c r="J159" s="6"/>
      <c r="K159" s="6"/>
      <c r="L159" s="6"/>
      <c r="M159" s="34"/>
    </row>
    <row r="160" spans="1:13" s="30" customFormat="1" x14ac:dyDescent="0.2">
      <c r="A160" s="6"/>
      <c r="B160" s="6"/>
      <c r="C160" s="6"/>
      <c r="D160" s="6"/>
      <c r="E160" s="6"/>
      <c r="F160" s="6"/>
      <c r="G160" s="6"/>
      <c r="H160" s="6"/>
      <c r="I160" s="6"/>
      <c r="J160" s="6"/>
      <c r="K160" s="6"/>
      <c r="L160" s="6"/>
      <c r="M160" s="34"/>
    </row>
    <row r="161" spans="1:13" s="30" customFormat="1" x14ac:dyDescent="0.2">
      <c r="A161" s="6"/>
      <c r="B161" s="6"/>
      <c r="C161" s="6"/>
      <c r="D161" s="6"/>
      <c r="E161" s="6"/>
      <c r="F161" s="6"/>
      <c r="G161" s="6"/>
      <c r="H161" s="6"/>
      <c r="I161" s="6"/>
      <c r="J161" s="6"/>
      <c r="K161" s="6"/>
      <c r="L161" s="6"/>
      <c r="M161" s="34"/>
    </row>
    <row r="162" spans="1:13" s="30" customFormat="1" x14ac:dyDescent="0.2">
      <c r="A162" s="6"/>
      <c r="B162" s="6"/>
      <c r="C162" s="6"/>
      <c r="D162" s="6"/>
      <c r="E162" s="6"/>
      <c r="F162" s="6"/>
      <c r="G162" s="6"/>
      <c r="H162" s="6"/>
      <c r="I162" s="6"/>
      <c r="J162" s="6"/>
      <c r="K162" s="6"/>
      <c r="L162" s="6"/>
      <c r="M162" s="34"/>
    </row>
    <row r="163" spans="1:13" s="30" customFormat="1" x14ac:dyDescent="0.2">
      <c r="A163" s="6"/>
      <c r="B163" s="6"/>
      <c r="C163" s="6"/>
      <c r="D163" s="6"/>
      <c r="E163" s="6"/>
      <c r="F163" s="6"/>
      <c r="G163" s="6"/>
      <c r="H163" s="6"/>
      <c r="I163" s="6"/>
      <c r="J163" s="6"/>
      <c r="K163" s="6"/>
      <c r="L163" s="6"/>
      <c r="M163" s="34"/>
    </row>
    <row r="164" spans="1:13" s="30" customFormat="1" x14ac:dyDescent="0.2">
      <c r="A164" s="6"/>
      <c r="B164" s="6"/>
      <c r="C164" s="6"/>
      <c r="D164" s="6"/>
      <c r="E164" s="6"/>
      <c r="F164" s="6"/>
      <c r="G164" s="6"/>
      <c r="H164" s="6"/>
      <c r="I164" s="6"/>
      <c r="J164" s="6"/>
      <c r="K164" s="6"/>
      <c r="L164" s="6"/>
      <c r="M164" s="34"/>
    </row>
    <row r="165" spans="1:13" s="30" customFormat="1" x14ac:dyDescent="0.2">
      <c r="A165" s="6"/>
      <c r="B165" s="6"/>
      <c r="C165" s="6"/>
      <c r="D165" s="6"/>
      <c r="E165" s="6"/>
      <c r="F165" s="6"/>
      <c r="G165" s="6"/>
      <c r="H165" s="6"/>
      <c r="I165" s="6"/>
      <c r="J165" s="6"/>
      <c r="K165" s="6"/>
      <c r="L165" s="6"/>
      <c r="M165" s="34"/>
    </row>
    <row r="166" spans="1:13" s="30" customFormat="1" x14ac:dyDescent="0.2">
      <c r="A166" s="6"/>
      <c r="B166" s="6"/>
      <c r="C166" s="6"/>
      <c r="D166" s="6"/>
      <c r="E166" s="6"/>
      <c r="F166" s="6"/>
      <c r="G166" s="6"/>
      <c r="H166" s="6"/>
      <c r="I166" s="6"/>
      <c r="J166" s="6"/>
      <c r="K166" s="6"/>
      <c r="L166" s="6"/>
      <c r="M166" s="34"/>
    </row>
    <row r="167" spans="1:13" s="30" customFormat="1" x14ac:dyDescent="0.2">
      <c r="A167" s="6"/>
      <c r="B167" s="6"/>
      <c r="C167" s="6"/>
      <c r="D167" s="6"/>
      <c r="E167" s="6"/>
      <c r="F167" s="6"/>
      <c r="G167" s="6"/>
      <c r="H167" s="6"/>
      <c r="I167" s="6"/>
      <c r="J167" s="6"/>
      <c r="K167" s="6"/>
      <c r="L167" s="6"/>
      <c r="M167" s="34"/>
    </row>
    <row r="168" spans="1:13" s="30" customFormat="1" x14ac:dyDescent="0.2">
      <c r="A168" s="6"/>
      <c r="B168" s="6"/>
      <c r="C168" s="6"/>
      <c r="D168" s="6"/>
      <c r="E168" s="6"/>
      <c r="F168" s="6"/>
      <c r="G168" s="6"/>
      <c r="H168" s="6"/>
      <c r="I168" s="6"/>
      <c r="J168" s="6"/>
      <c r="K168" s="6"/>
      <c r="L168" s="6"/>
      <c r="M168" s="34"/>
    </row>
    <row r="169" spans="1:13" s="30" customFormat="1" x14ac:dyDescent="0.2">
      <c r="A169" s="6"/>
      <c r="B169" s="6"/>
      <c r="C169" s="6"/>
      <c r="D169" s="6"/>
      <c r="E169" s="6"/>
      <c r="F169" s="6"/>
      <c r="G169" s="6"/>
      <c r="H169" s="6"/>
      <c r="I169" s="6"/>
      <c r="J169" s="6"/>
      <c r="K169" s="6"/>
      <c r="L169" s="6"/>
      <c r="M169" s="34"/>
    </row>
    <row r="170" spans="1:13" s="30" customFormat="1" x14ac:dyDescent="0.2">
      <c r="A170" s="6"/>
      <c r="B170" s="6"/>
      <c r="C170" s="6"/>
      <c r="D170" s="6"/>
      <c r="E170" s="6"/>
      <c r="F170" s="6"/>
      <c r="G170" s="6"/>
      <c r="H170" s="6"/>
      <c r="I170" s="6"/>
      <c r="J170" s="6"/>
      <c r="K170" s="6"/>
      <c r="L170" s="6"/>
      <c r="M170" s="34"/>
    </row>
    <row r="171" spans="1:13" s="30" customFormat="1" x14ac:dyDescent="0.2">
      <c r="A171" s="6"/>
      <c r="B171" s="6"/>
      <c r="C171" s="6"/>
      <c r="D171" s="6"/>
      <c r="E171" s="6"/>
      <c r="F171" s="6"/>
      <c r="G171" s="6"/>
      <c r="H171" s="6"/>
      <c r="I171" s="6"/>
      <c r="J171" s="6"/>
      <c r="K171" s="6"/>
      <c r="L171" s="6"/>
      <c r="M171" s="34"/>
    </row>
    <row r="172" spans="1:13" s="30" customFormat="1" x14ac:dyDescent="0.2">
      <c r="A172" s="6"/>
      <c r="B172" s="6"/>
      <c r="C172" s="6"/>
      <c r="D172" s="6"/>
      <c r="E172" s="6"/>
      <c r="F172" s="6"/>
      <c r="G172" s="6"/>
      <c r="H172" s="6"/>
      <c r="I172" s="6"/>
      <c r="J172" s="6"/>
      <c r="K172" s="6"/>
      <c r="L172" s="6"/>
      <c r="M172" s="34"/>
    </row>
    <row r="173" spans="1:13" s="30" customFormat="1" x14ac:dyDescent="0.2">
      <c r="A173" s="6"/>
      <c r="B173" s="6"/>
      <c r="C173" s="6"/>
      <c r="D173" s="6"/>
      <c r="E173" s="6"/>
      <c r="F173" s="6"/>
      <c r="G173" s="6"/>
      <c r="H173" s="6"/>
      <c r="I173" s="6"/>
      <c r="J173" s="6"/>
      <c r="K173" s="6"/>
      <c r="L173" s="6"/>
      <c r="M173" s="34"/>
    </row>
    <row r="174" spans="1:13" s="30" customFormat="1" x14ac:dyDescent="0.2">
      <c r="A174" s="6"/>
      <c r="B174" s="6"/>
      <c r="C174" s="6"/>
      <c r="D174" s="6"/>
      <c r="E174" s="6"/>
      <c r="F174" s="6"/>
      <c r="G174" s="6"/>
      <c r="H174" s="6"/>
      <c r="I174" s="6"/>
      <c r="J174" s="6"/>
      <c r="K174" s="6"/>
      <c r="L174" s="6"/>
      <c r="M174" s="34"/>
    </row>
    <row r="175" spans="1:13" s="30" customFormat="1" x14ac:dyDescent="0.2">
      <c r="A175" s="6"/>
      <c r="B175" s="6"/>
      <c r="C175" s="6"/>
      <c r="D175" s="6"/>
      <c r="E175" s="6"/>
      <c r="F175" s="6"/>
      <c r="G175" s="6"/>
      <c r="H175" s="6"/>
      <c r="I175" s="6"/>
      <c r="J175" s="6"/>
      <c r="K175" s="6"/>
      <c r="L175" s="6"/>
      <c r="M175" s="34"/>
    </row>
    <row r="176" spans="1:13" s="30" customFormat="1" x14ac:dyDescent="0.2">
      <c r="A176" s="6"/>
      <c r="B176" s="6"/>
      <c r="C176" s="6"/>
      <c r="D176" s="6"/>
      <c r="E176" s="6"/>
      <c r="F176" s="6"/>
      <c r="G176" s="6"/>
      <c r="H176" s="6"/>
      <c r="I176" s="6"/>
      <c r="J176" s="6"/>
      <c r="K176" s="6"/>
      <c r="L176" s="6"/>
      <c r="M176" s="34"/>
    </row>
    <row r="177" spans="1:13" s="30" customFormat="1" x14ac:dyDescent="0.2">
      <c r="A177" s="6"/>
      <c r="B177" s="6"/>
      <c r="C177" s="6"/>
      <c r="D177" s="6"/>
      <c r="E177" s="6"/>
      <c r="F177" s="6"/>
      <c r="G177" s="6"/>
      <c r="H177" s="6"/>
      <c r="I177" s="6"/>
      <c r="J177" s="6"/>
      <c r="K177" s="6"/>
      <c r="L177" s="6"/>
      <c r="M177" s="34"/>
    </row>
    <row r="178" spans="1:13" s="30" customFormat="1" x14ac:dyDescent="0.2">
      <c r="A178" s="6"/>
      <c r="B178" s="6"/>
      <c r="C178" s="6"/>
      <c r="D178" s="6"/>
      <c r="E178" s="6"/>
      <c r="F178" s="6"/>
      <c r="G178" s="6"/>
      <c r="H178" s="6"/>
      <c r="I178" s="6"/>
      <c r="J178" s="6"/>
      <c r="K178" s="6"/>
      <c r="L178" s="6"/>
      <c r="M178" s="34"/>
    </row>
    <row r="179" spans="1:13" s="30" customFormat="1" x14ac:dyDescent="0.2">
      <c r="A179" s="6"/>
      <c r="B179" s="6"/>
      <c r="C179" s="6"/>
      <c r="D179" s="6"/>
      <c r="E179" s="6"/>
      <c r="F179" s="6"/>
      <c r="G179" s="6"/>
      <c r="H179" s="6"/>
      <c r="I179" s="6"/>
      <c r="J179" s="6"/>
      <c r="K179" s="6"/>
      <c r="L179" s="6"/>
      <c r="M179" s="34"/>
    </row>
    <row r="180" spans="1:13" s="30" customFormat="1" x14ac:dyDescent="0.2">
      <c r="A180" s="6"/>
      <c r="B180" s="6"/>
      <c r="C180" s="6"/>
      <c r="D180" s="6"/>
      <c r="E180" s="6"/>
      <c r="F180" s="6"/>
      <c r="G180" s="6"/>
      <c r="H180" s="6"/>
      <c r="I180" s="6"/>
      <c r="J180" s="6"/>
      <c r="K180" s="6"/>
      <c r="L180" s="6"/>
      <c r="M180" s="34"/>
    </row>
    <row r="181" spans="1:13" s="30" customFormat="1" x14ac:dyDescent="0.2">
      <c r="A181" s="6"/>
      <c r="B181" s="6"/>
      <c r="C181" s="6"/>
      <c r="D181" s="6"/>
      <c r="E181" s="6"/>
      <c r="F181" s="6"/>
      <c r="G181" s="6"/>
      <c r="H181" s="6"/>
      <c r="I181" s="6"/>
      <c r="J181" s="6"/>
      <c r="K181" s="6"/>
      <c r="L181" s="6"/>
      <c r="M181" s="34"/>
    </row>
    <row r="182" spans="1:13" s="30" customFormat="1" x14ac:dyDescent="0.2">
      <c r="A182" s="6"/>
      <c r="B182" s="6"/>
      <c r="C182" s="6"/>
      <c r="D182" s="6"/>
      <c r="E182" s="6"/>
      <c r="F182" s="6"/>
      <c r="G182" s="6"/>
      <c r="H182" s="6"/>
      <c r="I182" s="6"/>
      <c r="J182" s="6"/>
      <c r="K182" s="6"/>
      <c r="L182" s="6"/>
      <c r="M182" s="34"/>
    </row>
    <row r="183" spans="1:13" s="30" customFormat="1" x14ac:dyDescent="0.2">
      <c r="A183" s="6"/>
      <c r="B183" s="6"/>
      <c r="C183" s="6"/>
      <c r="D183" s="6"/>
      <c r="E183" s="6"/>
      <c r="F183" s="6"/>
      <c r="G183" s="6"/>
      <c r="H183" s="6"/>
      <c r="I183" s="6"/>
      <c r="J183" s="6"/>
      <c r="K183" s="6"/>
      <c r="L183" s="6"/>
      <c r="M183" s="34"/>
    </row>
    <row r="184" spans="1:13" s="30" customFormat="1" x14ac:dyDescent="0.2">
      <c r="A184" s="6"/>
      <c r="B184" s="6"/>
      <c r="C184" s="6"/>
      <c r="D184" s="6"/>
      <c r="E184" s="6"/>
      <c r="F184" s="6"/>
      <c r="G184" s="6"/>
      <c r="H184" s="6"/>
      <c r="I184" s="6"/>
      <c r="J184" s="6"/>
      <c r="K184" s="6"/>
      <c r="L184" s="6"/>
      <c r="M184" s="34"/>
    </row>
    <row r="185" spans="1:13" s="30" customFormat="1" x14ac:dyDescent="0.2">
      <c r="A185" s="6"/>
      <c r="B185" s="6"/>
      <c r="C185" s="6"/>
      <c r="D185" s="6"/>
      <c r="E185" s="6"/>
      <c r="F185" s="6"/>
      <c r="G185" s="6"/>
      <c r="H185" s="6"/>
      <c r="I185" s="6"/>
      <c r="J185" s="6"/>
      <c r="K185" s="6"/>
      <c r="L185" s="6"/>
      <c r="M185" s="34"/>
    </row>
    <row r="186" spans="1:13" s="30" customFormat="1" x14ac:dyDescent="0.2">
      <c r="A186" s="6"/>
      <c r="B186" s="6"/>
      <c r="C186" s="6"/>
      <c r="D186" s="6"/>
      <c r="E186" s="6"/>
      <c r="F186" s="6"/>
      <c r="G186" s="6"/>
      <c r="H186" s="6"/>
      <c r="I186" s="6"/>
      <c r="J186" s="6"/>
      <c r="K186" s="6"/>
      <c r="L186" s="6"/>
      <c r="M186" s="34"/>
    </row>
    <row r="187" spans="1:13" s="30" customFormat="1" x14ac:dyDescent="0.2">
      <c r="A187" s="6"/>
      <c r="B187" s="6"/>
      <c r="C187" s="6"/>
      <c r="D187" s="6"/>
      <c r="E187" s="6"/>
      <c r="F187" s="6"/>
      <c r="G187" s="6"/>
      <c r="H187" s="6"/>
      <c r="I187" s="6"/>
      <c r="J187" s="6"/>
      <c r="K187" s="6"/>
      <c r="L187" s="6"/>
      <c r="M187" s="34"/>
    </row>
    <row r="188" spans="1:13" s="30" customFormat="1" x14ac:dyDescent="0.2">
      <c r="A188" s="6"/>
      <c r="B188" s="6"/>
      <c r="C188" s="6"/>
      <c r="D188" s="6"/>
      <c r="E188" s="6"/>
      <c r="F188" s="6"/>
      <c r="G188" s="6"/>
      <c r="H188" s="6"/>
      <c r="I188" s="6"/>
      <c r="J188" s="6"/>
      <c r="K188" s="6"/>
      <c r="L188" s="6"/>
      <c r="M188" s="34"/>
    </row>
    <row r="189" spans="1:13" s="30" customFormat="1" x14ac:dyDescent="0.2">
      <c r="A189" s="6"/>
      <c r="B189" s="6"/>
      <c r="C189" s="6"/>
      <c r="D189" s="6"/>
      <c r="E189" s="6"/>
      <c r="F189" s="6"/>
      <c r="G189" s="6"/>
      <c r="H189" s="6"/>
      <c r="I189" s="6"/>
      <c r="J189" s="6"/>
      <c r="K189" s="6"/>
      <c r="L189" s="6"/>
      <c r="M189" s="34"/>
    </row>
    <row r="190" spans="1:13" s="30" customFormat="1" x14ac:dyDescent="0.2">
      <c r="A190" s="6"/>
      <c r="B190" s="6"/>
      <c r="C190" s="6"/>
      <c r="D190" s="6"/>
      <c r="E190" s="6"/>
      <c r="F190" s="6"/>
      <c r="G190" s="6"/>
      <c r="H190" s="6"/>
      <c r="I190" s="6"/>
      <c r="J190" s="6"/>
      <c r="K190" s="6"/>
      <c r="L190" s="6"/>
      <c r="M190" s="34"/>
    </row>
    <row r="191" spans="1:13" s="30" customFormat="1" x14ac:dyDescent="0.2">
      <c r="A191" s="6"/>
      <c r="B191" s="6"/>
      <c r="C191" s="6"/>
      <c r="D191" s="6"/>
      <c r="E191" s="6"/>
      <c r="F191" s="6"/>
      <c r="G191" s="6"/>
      <c r="H191" s="6"/>
      <c r="I191" s="6"/>
      <c r="J191" s="6"/>
      <c r="K191" s="6"/>
      <c r="L191" s="6"/>
      <c r="M191" s="34"/>
    </row>
    <row r="192" spans="1:13" s="30" customFormat="1" x14ac:dyDescent="0.2">
      <c r="A192" s="6"/>
      <c r="B192" s="6"/>
      <c r="C192" s="6"/>
      <c r="D192" s="6"/>
      <c r="E192" s="6"/>
      <c r="F192" s="6"/>
      <c r="G192" s="6"/>
      <c r="H192" s="6"/>
      <c r="I192" s="6"/>
      <c r="J192" s="6"/>
      <c r="K192" s="6"/>
      <c r="L192" s="6"/>
      <c r="M192" s="34"/>
    </row>
    <row r="193" spans="1:13" s="30" customFormat="1" x14ac:dyDescent="0.2">
      <c r="A193" s="6"/>
      <c r="B193" s="6"/>
      <c r="C193" s="6"/>
      <c r="D193" s="6"/>
      <c r="E193" s="6"/>
      <c r="F193" s="6"/>
      <c r="G193" s="6"/>
      <c r="H193" s="6"/>
      <c r="I193" s="6"/>
      <c r="J193" s="6"/>
      <c r="K193" s="6"/>
      <c r="L193" s="6"/>
      <c r="M193" s="34"/>
    </row>
    <row r="194" spans="1:13" s="30" customFormat="1" x14ac:dyDescent="0.2">
      <c r="A194" s="6"/>
      <c r="B194" s="6"/>
      <c r="C194" s="6"/>
      <c r="D194" s="6"/>
      <c r="E194" s="6"/>
      <c r="F194" s="6"/>
      <c r="G194" s="6"/>
      <c r="H194" s="6"/>
      <c r="I194" s="6"/>
      <c r="J194" s="6"/>
      <c r="K194" s="6"/>
      <c r="L194" s="6"/>
      <c r="M194" s="34"/>
    </row>
    <row r="195" spans="1:13" s="30" customFormat="1" x14ac:dyDescent="0.2">
      <c r="A195" s="6"/>
      <c r="B195" s="6"/>
      <c r="C195" s="6"/>
      <c r="D195" s="6"/>
      <c r="E195" s="6"/>
      <c r="F195" s="6"/>
      <c r="G195" s="6"/>
      <c r="H195" s="6"/>
      <c r="I195" s="6"/>
      <c r="J195" s="6"/>
      <c r="K195" s="6"/>
      <c r="L195" s="6"/>
      <c r="M195" s="34"/>
    </row>
    <row r="196" spans="1:13" s="30" customFormat="1" x14ac:dyDescent="0.2">
      <c r="A196" s="6"/>
      <c r="B196" s="6"/>
      <c r="C196" s="6"/>
      <c r="D196" s="6"/>
      <c r="E196" s="6"/>
      <c r="F196" s="6"/>
      <c r="G196" s="6"/>
      <c r="H196" s="6"/>
      <c r="I196" s="6"/>
      <c r="J196" s="6"/>
      <c r="K196" s="6"/>
      <c r="L196" s="6"/>
      <c r="M196" s="34"/>
    </row>
    <row r="197" spans="1:13" s="30" customFormat="1" x14ac:dyDescent="0.2">
      <c r="A197" s="6"/>
      <c r="B197" s="6"/>
      <c r="C197" s="6"/>
      <c r="D197" s="6"/>
      <c r="E197" s="6"/>
      <c r="F197" s="6"/>
      <c r="G197" s="6"/>
      <c r="H197" s="6"/>
      <c r="I197" s="6"/>
      <c r="J197" s="6"/>
      <c r="K197" s="6"/>
      <c r="L197" s="6"/>
      <c r="M197" s="34"/>
    </row>
    <row r="198" spans="1:13" s="30" customFormat="1" x14ac:dyDescent="0.2">
      <c r="A198" s="6"/>
      <c r="B198" s="6"/>
      <c r="C198" s="6"/>
      <c r="D198" s="6"/>
      <c r="E198" s="6"/>
      <c r="F198" s="6"/>
      <c r="G198" s="6"/>
      <c r="H198" s="6"/>
      <c r="I198" s="6"/>
      <c r="J198" s="6"/>
      <c r="K198" s="6"/>
      <c r="L198" s="6"/>
      <c r="M198" s="34"/>
    </row>
    <row r="199" spans="1:13" s="30" customFormat="1" x14ac:dyDescent="0.2">
      <c r="A199" s="6"/>
      <c r="B199" s="6"/>
      <c r="C199" s="6"/>
      <c r="D199" s="6"/>
      <c r="E199" s="6"/>
      <c r="F199" s="6"/>
      <c r="G199" s="6"/>
      <c r="H199" s="6"/>
      <c r="I199" s="6"/>
      <c r="J199" s="6"/>
      <c r="K199" s="6"/>
      <c r="L199" s="6"/>
      <c r="M199" s="34"/>
    </row>
    <row r="200" spans="1:13" s="30" customFormat="1" x14ac:dyDescent="0.2">
      <c r="A200" s="6"/>
      <c r="B200" s="6"/>
      <c r="C200" s="6"/>
      <c r="D200" s="6"/>
      <c r="E200" s="6"/>
      <c r="F200" s="6"/>
      <c r="G200" s="6"/>
      <c r="H200" s="6"/>
      <c r="I200" s="6"/>
      <c r="J200" s="6"/>
      <c r="K200" s="6"/>
      <c r="L200" s="6"/>
      <c r="M200" s="34"/>
    </row>
    <row r="201" spans="1:13" s="30" customFormat="1" x14ac:dyDescent="0.2">
      <c r="A201" s="6"/>
      <c r="B201" s="6"/>
      <c r="C201" s="6"/>
      <c r="D201" s="6"/>
      <c r="E201" s="6"/>
      <c r="F201" s="6"/>
      <c r="G201" s="6"/>
      <c r="H201" s="6"/>
      <c r="I201" s="6"/>
      <c r="J201" s="6"/>
      <c r="K201" s="6"/>
      <c r="L201" s="6"/>
      <c r="M201" s="34"/>
    </row>
    <row r="202" spans="1:13" s="30" customFormat="1" x14ac:dyDescent="0.2">
      <c r="A202" s="6"/>
      <c r="B202" s="6"/>
      <c r="C202" s="6"/>
      <c r="D202" s="6"/>
      <c r="E202" s="6"/>
      <c r="F202" s="6"/>
      <c r="G202" s="6"/>
      <c r="H202" s="6"/>
      <c r="I202" s="6"/>
      <c r="J202" s="6"/>
      <c r="K202" s="6"/>
      <c r="L202" s="6"/>
      <c r="M202" s="34"/>
    </row>
    <row r="203" spans="1:13" s="30" customFormat="1" x14ac:dyDescent="0.2">
      <c r="A203" s="6"/>
      <c r="B203" s="6"/>
      <c r="C203" s="6"/>
      <c r="D203" s="6"/>
      <c r="E203" s="6"/>
      <c r="F203" s="6"/>
      <c r="G203" s="6"/>
      <c r="H203" s="6"/>
      <c r="I203" s="6"/>
      <c r="J203" s="6"/>
      <c r="K203" s="6"/>
      <c r="L203" s="6"/>
      <c r="M203" s="34"/>
    </row>
    <row r="204" spans="1:13" s="30" customFormat="1" x14ac:dyDescent="0.2">
      <c r="A204" s="6"/>
      <c r="B204" s="6"/>
      <c r="C204" s="6"/>
      <c r="D204" s="6"/>
      <c r="E204" s="6"/>
      <c r="F204" s="6"/>
      <c r="G204" s="6"/>
      <c r="H204" s="6"/>
      <c r="I204" s="6"/>
      <c r="J204" s="6"/>
      <c r="K204" s="6"/>
      <c r="L204" s="6"/>
      <c r="M204" s="34"/>
    </row>
    <row r="205" spans="1:13" s="30" customFormat="1" x14ac:dyDescent="0.2">
      <c r="A205" s="6"/>
      <c r="B205" s="6"/>
      <c r="C205" s="6"/>
      <c r="D205" s="6"/>
      <c r="E205" s="6"/>
      <c r="F205" s="6"/>
      <c r="G205" s="6"/>
      <c r="H205" s="6"/>
      <c r="I205" s="6"/>
      <c r="J205" s="6"/>
      <c r="K205" s="6"/>
      <c r="L205" s="6"/>
      <c r="M205" s="34"/>
    </row>
    <row r="206" spans="1:13" s="30" customFormat="1" x14ac:dyDescent="0.2">
      <c r="A206" s="6"/>
      <c r="B206" s="6"/>
      <c r="C206" s="6"/>
      <c r="D206" s="6"/>
      <c r="E206" s="6"/>
      <c r="F206" s="6"/>
      <c r="G206" s="6"/>
      <c r="H206" s="6"/>
      <c r="I206" s="6"/>
      <c r="J206" s="6"/>
      <c r="K206" s="6"/>
      <c r="L206" s="6"/>
      <c r="M206" s="34"/>
    </row>
    <row r="207" spans="1:13" s="30" customFormat="1" x14ac:dyDescent="0.2">
      <c r="A207" s="6"/>
      <c r="B207" s="6"/>
      <c r="C207" s="6"/>
      <c r="D207" s="6"/>
      <c r="E207" s="6"/>
      <c r="F207" s="6"/>
      <c r="G207" s="6"/>
      <c r="H207" s="6"/>
      <c r="I207" s="6"/>
      <c r="J207" s="6"/>
      <c r="K207" s="6"/>
      <c r="L207" s="6"/>
      <c r="M207" s="34"/>
    </row>
    <row r="208" spans="1:13" s="30" customFormat="1" x14ac:dyDescent="0.2">
      <c r="A208" s="6"/>
      <c r="B208" s="6"/>
      <c r="C208" s="6"/>
      <c r="D208" s="6"/>
      <c r="E208" s="6"/>
      <c r="F208" s="6"/>
      <c r="G208" s="6"/>
      <c r="H208" s="6"/>
      <c r="I208" s="6"/>
      <c r="J208" s="6"/>
      <c r="K208" s="6"/>
      <c r="L208" s="6"/>
      <c r="M208" s="34"/>
    </row>
    <row r="209" spans="1:13" s="30" customFormat="1" x14ac:dyDescent="0.2">
      <c r="A209" s="6"/>
      <c r="B209" s="6"/>
      <c r="C209" s="6"/>
      <c r="D209" s="6"/>
      <c r="E209" s="6"/>
      <c r="F209" s="6"/>
      <c r="G209" s="6"/>
      <c r="H209" s="6"/>
      <c r="I209" s="6"/>
      <c r="J209" s="6"/>
      <c r="K209" s="6"/>
      <c r="L209" s="6"/>
      <c r="M209" s="34"/>
    </row>
    <row r="210" spans="1:13" s="30" customFormat="1" x14ac:dyDescent="0.2">
      <c r="A210" s="6"/>
      <c r="B210" s="6"/>
      <c r="C210" s="6"/>
      <c r="D210" s="6"/>
      <c r="E210" s="6"/>
      <c r="F210" s="6"/>
      <c r="G210" s="6"/>
      <c r="H210" s="6"/>
      <c r="I210" s="6"/>
      <c r="J210" s="6"/>
      <c r="K210" s="6"/>
      <c r="L210" s="6"/>
      <c r="M210" s="34"/>
    </row>
    <row r="211" spans="1:13" s="30" customFormat="1" x14ac:dyDescent="0.2">
      <c r="A211" s="6"/>
      <c r="B211" s="6"/>
      <c r="C211" s="6"/>
      <c r="D211" s="6"/>
      <c r="E211" s="6"/>
      <c r="F211" s="6"/>
      <c r="G211" s="6"/>
      <c r="H211" s="6"/>
      <c r="I211" s="6"/>
      <c r="J211" s="6"/>
      <c r="K211" s="6"/>
      <c r="L211" s="6"/>
      <c r="M211" s="34"/>
    </row>
    <row r="212" spans="1:13" s="30" customFormat="1" x14ac:dyDescent="0.2">
      <c r="A212" s="6"/>
      <c r="B212" s="6"/>
      <c r="C212" s="6"/>
      <c r="D212" s="6"/>
      <c r="E212" s="6"/>
      <c r="F212" s="6"/>
      <c r="G212" s="6"/>
      <c r="H212" s="6"/>
      <c r="I212" s="6"/>
      <c r="J212" s="6"/>
      <c r="K212" s="6"/>
      <c r="L212" s="6"/>
      <c r="M212" s="34"/>
    </row>
    <row r="213" spans="1:13" s="30" customFormat="1" x14ac:dyDescent="0.2">
      <c r="A213" s="6"/>
      <c r="B213" s="6"/>
      <c r="C213" s="6"/>
      <c r="D213" s="6"/>
      <c r="E213" s="6"/>
      <c r="F213" s="6"/>
      <c r="G213" s="6"/>
      <c r="H213" s="6"/>
      <c r="I213" s="6"/>
      <c r="J213" s="6"/>
      <c r="K213" s="6"/>
      <c r="L213" s="6"/>
      <c r="M213" s="34"/>
    </row>
    <row r="214" spans="1:13" s="30" customFormat="1" x14ac:dyDescent="0.2">
      <c r="A214" s="6"/>
      <c r="B214" s="6"/>
      <c r="C214" s="6"/>
      <c r="D214" s="6"/>
      <c r="E214" s="6"/>
      <c r="F214" s="6"/>
      <c r="G214" s="6"/>
      <c r="H214" s="6"/>
      <c r="I214" s="6"/>
      <c r="J214" s="6"/>
      <c r="K214" s="6"/>
      <c r="L214" s="6"/>
      <c r="M214" s="34"/>
    </row>
    <row r="215" spans="1:13" s="30" customFormat="1" x14ac:dyDescent="0.2">
      <c r="A215" s="6"/>
      <c r="B215" s="6"/>
      <c r="C215" s="6"/>
      <c r="D215" s="6"/>
      <c r="E215" s="6"/>
      <c r="F215" s="6"/>
      <c r="G215" s="6"/>
      <c r="H215" s="6"/>
      <c r="I215" s="6"/>
      <c r="J215" s="6"/>
      <c r="K215" s="6"/>
      <c r="L215" s="6"/>
      <c r="M215" s="34"/>
    </row>
    <row r="216" spans="1:13" s="30" customFormat="1" x14ac:dyDescent="0.2">
      <c r="A216" s="6"/>
      <c r="B216" s="6"/>
      <c r="C216" s="6"/>
      <c r="D216" s="6"/>
      <c r="E216" s="6"/>
      <c r="F216" s="6"/>
      <c r="G216" s="6"/>
      <c r="H216" s="6"/>
      <c r="I216" s="6"/>
      <c r="J216" s="6"/>
      <c r="K216" s="6"/>
      <c r="L216" s="6"/>
      <c r="M216" s="34"/>
    </row>
    <row r="217" spans="1:13" s="30" customFormat="1" x14ac:dyDescent="0.2">
      <c r="A217" s="6"/>
      <c r="B217" s="6"/>
      <c r="C217" s="6"/>
      <c r="D217" s="6"/>
      <c r="E217" s="6"/>
      <c r="F217" s="6"/>
      <c r="G217" s="6"/>
      <c r="H217" s="6"/>
      <c r="I217" s="6"/>
      <c r="J217" s="6"/>
      <c r="K217" s="6"/>
      <c r="L217" s="6"/>
      <c r="M217" s="34"/>
    </row>
    <row r="218" spans="1:13" s="30" customFormat="1" x14ac:dyDescent="0.2">
      <c r="A218" s="6"/>
      <c r="B218" s="6"/>
      <c r="C218" s="6"/>
      <c r="D218" s="6"/>
      <c r="E218" s="6"/>
      <c r="F218" s="6"/>
      <c r="G218" s="6"/>
      <c r="H218" s="6"/>
      <c r="I218" s="6"/>
      <c r="J218" s="6"/>
      <c r="K218" s="6"/>
      <c r="L218" s="6"/>
      <c r="M218" s="34"/>
    </row>
    <row r="219" spans="1:13" s="30" customFormat="1" x14ac:dyDescent="0.2">
      <c r="A219" s="6"/>
      <c r="B219" s="6"/>
      <c r="C219" s="6"/>
      <c r="D219" s="6"/>
      <c r="E219" s="6"/>
      <c r="F219" s="6"/>
      <c r="G219" s="6"/>
      <c r="H219" s="6"/>
      <c r="I219" s="6"/>
      <c r="J219" s="6"/>
      <c r="K219" s="6"/>
      <c r="L219" s="6"/>
      <c r="M219" s="34"/>
    </row>
    <row r="220" spans="1:13" s="30" customFormat="1" x14ac:dyDescent="0.2">
      <c r="A220" s="6"/>
      <c r="B220" s="6"/>
      <c r="C220" s="6"/>
      <c r="D220" s="6"/>
      <c r="E220" s="6"/>
      <c r="F220" s="6"/>
      <c r="G220" s="6"/>
      <c r="H220" s="6"/>
      <c r="I220" s="6"/>
      <c r="J220" s="6"/>
      <c r="K220" s="6"/>
      <c r="L220" s="6"/>
      <c r="M220" s="34"/>
    </row>
    <row r="221" spans="1:13" s="30" customFormat="1" x14ac:dyDescent="0.2">
      <c r="A221" s="6"/>
      <c r="B221" s="6"/>
      <c r="C221" s="6"/>
      <c r="D221" s="6"/>
      <c r="E221" s="6"/>
      <c r="F221" s="6"/>
      <c r="G221" s="6"/>
      <c r="H221" s="6"/>
      <c r="I221" s="6"/>
      <c r="J221" s="6"/>
      <c r="K221" s="6"/>
      <c r="L221" s="6"/>
      <c r="M221" s="34"/>
    </row>
    <row r="222" spans="1:13" s="30" customFormat="1" x14ac:dyDescent="0.2">
      <c r="A222" s="6"/>
      <c r="B222" s="6"/>
      <c r="C222" s="6"/>
      <c r="D222" s="6"/>
      <c r="E222" s="6"/>
      <c r="F222" s="6"/>
      <c r="G222" s="6"/>
      <c r="H222" s="6"/>
      <c r="I222" s="6"/>
      <c r="J222" s="6"/>
      <c r="K222" s="6"/>
      <c r="L222" s="6"/>
      <c r="M222" s="34"/>
    </row>
    <row r="223" spans="1:13" s="30" customFormat="1" x14ac:dyDescent="0.2">
      <c r="A223" s="6"/>
      <c r="B223" s="6"/>
      <c r="C223" s="6"/>
      <c r="D223" s="6"/>
      <c r="E223" s="6"/>
      <c r="F223" s="6"/>
      <c r="G223" s="6"/>
      <c r="H223" s="6"/>
      <c r="I223" s="6"/>
      <c r="J223" s="6"/>
      <c r="K223" s="6"/>
      <c r="L223" s="6"/>
      <c r="M223" s="34"/>
    </row>
    <row r="224" spans="1:13" s="30" customFormat="1" x14ac:dyDescent="0.2">
      <c r="A224" s="6"/>
      <c r="B224" s="6"/>
      <c r="C224" s="6"/>
      <c r="D224" s="6"/>
      <c r="E224" s="6"/>
      <c r="F224" s="6"/>
      <c r="G224" s="6"/>
      <c r="H224" s="6"/>
      <c r="I224" s="6"/>
      <c r="J224" s="6"/>
      <c r="K224" s="6"/>
      <c r="L224" s="6"/>
      <c r="M224" s="34"/>
    </row>
    <row r="225" spans="1:13" s="30" customFormat="1" x14ac:dyDescent="0.2">
      <c r="A225" s="6"/>
      <c r="B225" s="6"/>
      <c r="C225" s="6"/>
      <c r="D225" s="6"/>
      <c r="E225" s="6"/>
      <c r="F225" s="6"/>
      <c r="G225" s="6"/>
      <c r="H225" s="6"/>
      <c r="I225" s="6"/>
      <c r="J225" s="6"/>
      <c r="K225" s="6"/>
      <c r="L225" s="6"/>
      <c r="M225" s="34"/>
    </row>
    <row r="226" spans="1:13" s="30" customFormat="1" x14ac:dyDescent="0.2">
      <c r="A226" s="6"/>
      <c r="B226" s="6"/>
      <c r="C226" s="6"/>
      <c r="D226" s="6"/>
      <c r="E226" s="6"/>
      <c r="F226" s="6"/>
      <c r="G226" s="6"/>
      <c r="H226" s="6"/>
      <c r="I226" s="6"/>
      <c r="J226" s="6"/>
      <c r="K226" s="6"/>
      <c r="L226" s="6"/>
      <c r="M226" s="34"/>
    </row>
    <row r="227" spans="1:13" s="30" customFormat="1" x14ac:dyDescent="0.2">
      <c r="A227" s="6"/>
      <c r="B227" s="6"/>
      <c r="C227" s="6"/>
      <c r="D227" s="6"/>
      <c r="E227" s="6"/>
      <c r="F227" s="6"/>
      <c r="G227" s="6"/>
      <c r="H227" s="6"/>
      <c r="I227" s="6"/>
      <c r="J227" s="6"/>
      <c r="K227" s="6"/>
      <c r="L227" s="6"/>
      <c r="M227" s="34"/>
    </row>
    <row r="228" spans="1:13" s="30" customFormat="1" x14ac:dyDescent="0.2">
      <c r="A228" s="6"/>
      <c r="B228" s="6"/>
      <c r="C228" s="6"/>
      <c r="D228" s="6"/>
      <c r="E228" s="6"/>
      <c r="F228" s="6"/>
      <c r="G228" s="6"/>
      <c r="H228" s="6"/>
      <c r="I228" s="6"/>
      <c r="J228" s="6"/>
      <c r="K228" s="6"/>
      <c r="L228" s="6"/>
      <c r="M228" s="34"/>
    </row>
    <row r="229" spans="1:13" s="30" customFormat="1" x14ac:dyDescent="0.2">
      <c r="A229" s="6"/>
      <c r="B229" s="6"/>
      <c r="C229" s="6"/>
      <c r="D229" s="6"/>
      <c r="E229" s="6"/>
      <c r="F229" s="6"/>
      <c r="G229" s="6"/>
      <c r="H229" s="6"/>
      <c r="I229" s="6"/>
      <c r="J229" s="6"/>
      <c r="K229" s="6"/>
      <c r="L229" s="6"/>
      <c r="M229" s="34"/>
    </row>
    <row r="230" spans="1:13" s="30" customFormat="1" x14ac:dyDescent="0.2">
      <c r="A230" s="6"/>
      <c r="B230" s="6"/>
      <c r="C230" s="6"/>
      <c r="D230" s="6"/>
      <c r="E230" s="6"/>
      <c r="F230" s="6"/>
      <c r="G230" s="6"/>
      <c r="H230" s="6"/>
      <c r="I230" s="6"/>
      <c r="J230" s="6"/>
      <c r="K230" s="6"/>
      <c r="L230" s="6"/>
      <c r="M230" s="34"/>
    </row>
    <row r="231" spans="1:13" s="30" customFormat="1" x14ac:dyDescent="0.2">
      <c r="A231" s="6"/>
      <c r="B231" s="6"/>
      <c r="C231" s="6"/>
      <c r="D231" s="6"/>
      <c r="E231" s="6"/>
      <c r="F231" s="6"/>
      <c r="G231" s="6"/>
      <c r="H231" s="6"/>
      <c r="I231" s="6"/>
      <c r="J231" s="6"/>
      <c r="K231" s="6"/>
      <c r="L231" s="6"/>
      <c r="M231" s="34"/>
    </row>
    <row r="232" spans="1:13" s="30" customFormat="1" x14ac:dyDescent="0.2">
      <c r="A232" s="6"/>
      <c r="B232" s="6"/>
      <c r="C232" s="6"/>
      <c r="D232" s="6"/>
      <c r="E232" s="6"/>
      <c r="F232" s="6"/>
      <c r="G232" s="6"/>
      <c r="H232" s="6"/>
      <c r="I232" s="6"/>
      <c r="J232" s="6"/>
      <c r="K232" s="6"/>
      <c r="L232" s="6"/>
      <c r="M232" s="34"/>
    </row>
    <row r="233" spans="1:13" s="30" customFormat="1" x14ac:dyDescent="0.2">
      <c r="A233" s="6"/>
      <c r="B233" s="6"/>
      <c r="C233" s="6"/>
      <c r="D233" s="6"/>
      <c r="E233" s="6"/>
      <c r="F233" s="6"/>
      <c r="G233" s="6"/>
      <c r="H233" s="6"/>
      <c r="I233" s="6"/>
      <c r="J233" s="6"/>
      <c r="K233" s="6"/>
      <c r="L233" s="6"/>
      <c r="M233" s="34"/>
    </row>
    <row r="234" spans="1:13" s="30" customFormat="1" x14ac:dyDescent="0.2">
      <c r="A234" s="6"/>
      <c r="B234" s="6"/>
      <c r="C234" s="6"/>
      <c r="D234" s="6"/>
      <c r="E234" s="6"/>
      <c r="F234" s="6"/>
      <c r="G234" s="6"/>
      <c r="H234" s="6"/>
      <c r="I234" s="6"/>
      <c r="J234" s="6"/>
      <c r="K234" s="6"/>
      <c r="L234" s="6"/>
      <c r="M234" s="34"/>
    </row>
    <row r="235" spans="1:13" s="30" customFormat="1" x14ac:dyDescent="0.2">
      <c r="A235" s="6"/>
      <c r="B235" s="6"/>
      <c r="C235" s="6"/>
      <c r="D235" s="6"/>
      <c r="E235" s="6"/>
      <c r="F235" s="6"/>
      <c r="G235" s="6"/>
      <c r="H235" s="6"/>
      <c r="I235" s="6"/>
      <c r="J235" s="6"/>
      <c r="K235" s="6"/>
      <c r="L235" s="6"/>
      <c r="M235" s="34"/>
    </row>
    <row r="236" spans="1:13" s="30" customFormat="1" x14ac:dyDescent="0.2">
      <c r="A236" s="6"/>
      <c r="B236" s="6"/>
      <c r="C236" s="6"/>
      <c r="D236" s="6"/>
      <c r="E236" s="6"/>
      <c r="F236" s="6"/>
      <c r="G236" s="6"/>
      <c r="H236" s="6"/>
      <c r="I236" s="6"/>
      <c r="J236" s="6"/>
      <c r="K236" s="6"/>
      <c r="L236" s="6"/>
      <c r="M236" s="34"/>
    </row>
    <row r="237" spans="1:13" s="30" customFormat="1" x14ac:dyDescent="0.2">
      <c r="A237" s="6"/>
      <c r="B237" s="6"/>
      <c r="C237" s="6"/>
      <c r="D237" s="6"/>
      <c r="E237" s="6"/>
      <c r="F237" s="6"/>
      <c r="G237" s="6"/>
      <c r="H237" s="6"/>
      <c r="I237" s="6"/>
      <c r="J237" s="6"/>
      <c r="K237" s="6"/>
      <c r="L237" s="6"/>
      <c r="M237" s="34"/>
    </row>
    <row r="238" spans="1:13" s="30" customFormat="1" x14ac:dyDescent="0.2">
      <c r="A238" s="6"/>
      <c r="B238" s="6"/>
      <c r="C238" s="6"/>
      <c r="D238" s="6"/>
      <c r="E238" s="6"/>
      <c r="F238" s="6"/>
      <c r="G238" s="6"/>
      <c r="H238" s="6"/>
      <c r="I238" s="6"/>
      <c r="J238" s="6"/>
      <c r="K238" s="6"/>
      <c r="L238" s="6"/>
      <c r="M238" s="34"/>
    </row>
    <row r="239" spans="1:13" s="30" customFormat="1" x14ac:dyDescent="0.2">
      <c r="A239" s="6"/>
      <c r="B239" s="6"/>
      <c r="C239" s="6"/>
      <c r="D239" s="6"/>
      <c r="E239" s="6"/>
      <c r="F239" s="6"/>
      <c r="G239" s="6"/>
      <c r="H239" s="6"/>
      <c r="I239" s="6"/>
      <c r="J239" s="6"/>
      <c r="K239" s="6"/>
      <c r="L239" s="6"/>
      <c r="M239" s="34"/>
    </row>
    <row r="240" spans="1:13" s="30" customFormat="1" x14ac:dyDescent="0.2">
      <c r="A240" s="6"/>
      <c r="B240" s="6"/>
      <c r="C240" s="6"/>
      <c r="D240" s="6"/>
      <c r="E240" s="6"/>
      <c r="F240" s="6"/>
      <c r="G240" s="6"/>
      <c r="H240" s="6"/>
      <c r="I240" s="6"/>
      <c r="J240" s="6"/>
      <c r="K240" s="6"/>
      <c r="L240" s="6"/>
      <c r="M240" s="34"/>
    </row>
    <row r="241" spans="1:13" s="30" customFormat="1" x14ac:dyDescent="0.2">
      <c r="A241" s="6"/>
      <c r="B241" s="6"/>
      <c r="C241" s="6"/>
      <c r="D241" s="6"/>
      <c r="E241" s="6"/>
      <c r="F241" s="6"/>
      <c r="G241" s="6"/>
      <c r="H241" s="6"/>
      <c r="I241" s="6"/>
      <c r="J241" s="6"/>
      <c r="K241" s="6"/>
      <c r="L241" s="6"/>
      <c r="M241" s="34"/>
    </row>
    <row r="242" spans="1:13" s="30" customFormat="1" x14ac:dyDescent="0.2">
      <c r="A242" s="6"/>
      <c r="B242" s="6"/>
      <c r="C242" s="6"/>
      <c r="D242" s="6"/>
      <c r="E242" s="6"/>
      <c r="F242" s="6"/>
      <c r="G242" s="6"/>
      <c r="H242" s="6"/>
      <c r="I242" s="6"/>
      <c r="J242" s="6"/>
      <c r="K242" s="6"/>
      <c r="L242" s="6"/>
      <c r="M242" s="34"/>
    </row>
    <row r="243" spans="1:13" s="30" customFormat="1" x14ac:dyDescent="0.2">
      <c r="A243" s="6"/>
      <c r="B243" s="6"/>
      <c r="C243" s="6"/>
      <c r="D243" s="6"/>
      <c r="E243" s="6"/>
      <c r="F243" s="6"/>
      <c r="G243" s="6"/>
      <c r="H243" s="6"/>
      <c r="I243" s="6"/>
      <c r="J243" s="6"/>
      <c r="K243" s="6"/>
      <c r="L243" s="6"/>
      <c r="M243" s="34"/>
    </row>
    <row r="244" spans="1:13" s="30" customFormat="1" x14ac:dyDescent="0.2">
      <c r="A244" s="6"/>
      <c r="B244" s="6"/>
      <c r="C244" s="6"/>
      <c r="D244" s="6"/>
      <c r="E244" s="6"/>
      <c r="F244" s="6"/>
      <c r="G244" s="6"/>
      <c r="H244" s="6"/>
      <c r="I244" s="6"/>
      <c r="J244" s="6"/>
      <c r="K244" s="6"/>
      <c r="L244" s="6"/>
      <c r="M244" s="34"/>
    </row>
    <row r="245" spans="1:13" s="30" customFormat="1" x14ac:dyDescent="0.2">
      <c r="A245" s="6"/>
      <c r="B245" s="6"/>
      <c r="C245" s="6"/>
      <c r="D245" s="6"/>
      <c r="E245" s="6"/>
      <c r="F245" s="6"/>
      <c r="G245" s="6"/>
      <c r="H245" s="6"/>
      <c r="I245" s="6"/>
      <c r="J245" s="6"/>
      <c r="K245" s="6"/>
      <c r="L245" s="6"/>
      <c r="M245" s="34"/>
    </row>
    <row r="246" spans="1:13" s="30" customFormat="1" x14ac:dyDescent="0.2">
      <c r="A246" s="6"/>
      <c r="B246" s="6"/>
      <c r="C246" s="6"/>
      <c r="D246" s="6"/>
      <c r="E246" s="6"/>
      <c r="F246" s="6"/>
      <c r="G246" s="6"/>
      <c r="H246" s="6"/>
      <c r="I246" s="6"/>
      <c r="J246" s="6"/>
      <c r="K246" s="6"/>
      <c r="L246" s="6"/>
      <c r="M246" s="34"/>
    </row>
    <row r="247" spans="1:13" s="30" customFormat="1" x14ac:dyDescent="0.2">
      <c r="A247" s="6"/>
      <c r="B247" s="6"/>
      <c r="C247" s="6"/>
      <c r="D247" s="6"/>
      <c r="E247" s="6"/>
      <c r="F247" s="6"/>
      <c r="G247" s="6"/>
      <c r="H247" s="6"/>
      <c r="I247" s="6"/>
      <c r="J247" s="6"/>
      <c r="K247" s="6"/>
      <c r="L247" s="6"/>
      <c r="M247" s="34"/>
    </row>
    <row r="248" spans="1:13" s="30" customFormat="1" x14ac:dyDescent="0.2">
      <c r="A248" s="6"/>
      <c r="B248" s="6"/>
      <c r="C248" s="6"/>
      <c r="D248" s="6"/>
      <c r="E248" s="6"/>
      <c r="F248" s="6"/>
      <c r="G248" s="6"/>
      <c r="H248" s="6"/>
      <c r="I248" s="6"/>
      <c r="J248" s="6"/>
      <c r="K248" s="6"/>
      <c r="L248" s="6"/>
      <c r="M248" s="34"/>
    </row>
    <row r="249" spans="1:13" s="30" customFormat="1" x14ac:dyDescent="0.2">
      <c r="A249" s="6"/>
      <c r="B249" s="6"/>
      <c r="C249" s="6"/>
      <c r="D249" s="6"/>
      <c r="E249" s="6"/>
      <c r="F249" s="6"/>
      <c r="G249" s="6"/>
      <c r="H249" s="6"/>
      <c r="I249" s="6"/>
      <c r="J249" s="6"/>
      <c r="K249" s="6"/>
      <c r="L249" s="6"/>
      <c r="M249" s="34"/>
    </row>
    <row r="250" spans="1:13" s="30" customFormat="1" x14ac:dyDescent="0.2">
      <c r="A250" s="6"/>
      <c r="B250" s="6"/>
      <c r="C250" s="6"/>
      <c r="D250" s="6"/>
      <c r="E250" s="6"/>
      <c r="F250" s="6"/>
      <c r="G250" s="6"/>
      <c r="H250" s="6"/>
      <c r="I250" s="6"/>
      <c r="J250" s="6"/>
      <c r="K250" s="6"/>
      <c r="L250" s="6"/>
      <c r="M250" s="34"/>
    </row>
    <row r="251" spans="1:13" s="30" customFormat="1" x14ac:dyDescent="0.2">
      <c r="A251" s="6"/>
      <c r="B251" s="6"/>
      <c r="C251" s="6"/>
      <c r="D251" s="6"/>
      <c r="E251" s="6"/>
      <c r="F251" s="6"/>
      <c r="G251" s="6"/>
      <c r="H251" s="6"/>
      <c r="I251" s="6"/>
      <c r="J251" s="6"/>
      <c r="K251" s="6"/>
      <c r="L251" s="6"/>
      <c r="M251" s="34"/>
    </row>
    <row r="252" spans="1:13" s="30" customFormat="1" x14ac:dyDescent="0.2">
      <c r="A252" s="6"/>
      <c r="B252" s="6"/>
      <c r="C252" s="6"/>
      <c r="D252" s="6"/>
      <c r="E252" s="6"/>
      <c r="F252" s="6"/>
      <c r="G252" s="6"/>
      <c r="H252" s="6"/>
      <c r="I252" s="6"/>
      <c r="J252" s="6"/>
      <c r="K252" s="6"/>
      <c r="L252" s="6"/>
      <c r="M252" s="34"/>
    </row>
    <row r="253" spans="1:13" s="30" customFormat="1" x14ac:dyDescent="0.2">
      <c r="A253" s="6"/>
      <c r="B253" s="6"/>
      <c r="C253" s="6"/>
      <c r="D253" s="6"/>
      <c r="E253" s="6"/>
      <c r="F253" s="6"/>
      <c r="G253" s="6"/>
      <c r="H253" s="6"/>
      <c r="I253" s="6"/>
      <c r="J253" s="6"/>
      <c r="K253" s="6"/>
      <c r="L253" s="6"/>
      <c r="M253" s="34"/>
    </row>
    <row r="254" spans="1:13" s="30" customFormat="1" x14ac:dyDescent="0.2">
      <c r="A254" s="6"/>
      <c r="B254" s="6"/>
      <c r="C254" s="6"/>
      <c r="D254" s="6"/>
      <c r="E254" s="6"/>
      <c r="F254" s="6"/>
      <c r="G254" s="6"/>
      <c r="H254" s="6"/>
      <c r="I254" s="6"/>
      <c r="J254" s="6"/>
      <c r="K254" s="6"/>
      <c r="L254" s="6"/>
      <c r="M254" s="34"/>
    </row>
    <row r="255" spans="1:13" s="30" customFormat="1" x14ac:dyDescent="0.2">
      <c r="A255" s="6"/>
      <c r="B255" s="6"/>
      <c r="C255" s="6"/>
      <c r="D255" s="6"/>
      <c r="E255" s="6"/>
      <c r="F255" s="6"/>
      <c r="G255" s="6"/>
      <c r="H255" s="6"/>
      <c r="I255" s="6"/>
      <c r="J255" s="6"/>
      <c r="K255" s="6"/>
      <c r="L255" s="6"/>
      <c r="M255" s="34"/>
    </row>
    <row r="256" spans="1:13" s="30" customFormat="1" x14ac:dyDescent="0.2">
      <c r="A256" s="6"/>
      <c r="B256" s="6"/>
      <c r="C256" s="6"/>
      <c r="D256" s="6"/>
      <c r="E256" s="6"/>
      <c r="F256" s="6"/>
      <c r="G256" s="6"/>
      <c r="H256" s="6"/>
      <c r="I256" s="6"/>
      <c r="J256" s="6"/>
      <c r="K256" s="6"/>
      <c r="L256" s="6"/>
      <c r="M256" s="34"/>
    </row>
    <row r="257" spans="1:13" s="30" customFormat="1" x14ac:dyDescent="0.2">
      <c r="A257" s="6"/>
      <c r="B257" s="6"/>
      <c r="C257" s="6"/>
      <c r="D257" s="6"/>
      <c r="E257" s="6"/>
      <c r="F257" s="6"/>
      <c r="G257" s="6"/>
      <c r="H257" s="6"/>
      <c r="I257" s="6"/>
      <c r="J257" s="6"/>
      <c r="K257" s="6"/>
      <c r="L257" s="6"/>
      <c r="M257" s="34"/>
    </row>
    <row r="258" spans="1:13" s="30" customFormat="1" x14ac:dyDescent="0.2">
      <c r="A258" s="6"/>
      <c r="B258" s="6"/>
      <c r="C258" s="6"/>
      <c r="D258" s="6"/>
      <c r="E258" s="6"/>
      <c r="F258" s="6"/>
      <c r="G258" s="6"/>
      <c r="H258" s="6"/>
      <c r="I258" s="6"/>
      <c r="J258" s="6"/>
      <c r="K258" s="6"/>
      <c r="L258" s="6"/>
      <c r="M258" s="34"/>
    </row>
    <row r="259" spans="1:13" s="30" customFormat="1" x14ac:dyDescent="0.2">
      <c r="A259" s="6"/>
      <c r="B259" s="6"/>
      <c r="C259" s="6"/>
      <c r="D259" s="6"/>
      <c r="E259" s="6"/>
      <c r="F259" s="6"/>
      <c r="G259" s="6"/>
      <c r="H259" s="6"/>
      <c r="I259" s="6"/>
      <c r="J259" s="6"/>
      <c r="K259" s="6"/>
      <c r="L259" s="6"/>
      <c r="M259" s="34"/>
    </row>
    <row r="260" spans="1:13" s="30" customFormat="1" x14ac:dyDescent="0.2">
      <c r="A260" s="6"/>
      <c r="B260" s="6"/>
      <c r="C260" s="6"/>
      <c r="D260" s="6"/>
      <c r="E260" s="6"/>
      <c r="F260" s="6"/>
      <c r="G260" s="6"/>
      <c r="H260" s="6"/>
      <c r="I260" s="6"/>
      <c r="J260" s="6"/>
      <c r="K260" s="6"/>
      <c r="L260" s="6"/>
      <c r="M260" s="34"/>
    </row>
    <row r="261" spans="1:13" s="30" customFormat="1" x14ac:dyDescent="0.2">
      <c r="A261" s="6"/>
      <c r="B261" s="6"/>
      <c r="C261" s="6"/>
      <c r="D261" s="6"/>
      <c r="E261" s="6"/>
      <c r="F261" s="6"/>
      <c r="G261" s="6"/>
      <c r="H261" s="6"/>
      <c r="I261" s="6"/>
      <c r="J261" s="6"/>
      <c r="K261" s="6"/>
      <c r="L261" s="6"/>
      <c r="M261" s="34"/>
    </row>
    <row r="262" spans="1:13" s="30" customFormat="1" x14ac:dyDescent="0.2">
      <c r="A262" s="6"/>
      <c r="B262" s="6"/>
      <c r="C262" s="6"/>
      <c r="D262" s="6"/>
      <c r="E262" s="6"/>
      <c r="F262" s="6"/>
      <c r="G262" s="6"/>
      <c r="H262" s="6"/>
      <c r="I262" s="6"/>
      <c r="J262" s="6"/>
      <c r="K262" s="6"/>
      <c r="L262" s="6"/>
      <c r="M262" s="34"/>
    </row>
    <row r="263" spans="1:13" s="30" customFormat="1" x14ac:dyDescent="0.2">
      <c r="A263" s="6"/>
      <c r="B263" s="6"/>
      <c r="C263" s="6"/>
      <c r="D263" s="6"/>
      <c r="E263" s="6"/>
      <c r="F263" s="6"/>
      <c r="G263" s="6"/>
      <c r="H263" s="6"/>
      <c r="I263" s="6"/>
      <c r="J263" s="6"/>
      <c r="K263" s="6"/>
      <c r="L263" s="6"/>
      <c r="M263" s="34"/>
    </row>
    <row r="264" spans="1:13" s="30" customFormat="1" x14ac:dyDescent="0.2">
      <c r="A264" s="6"/>
      <c r="B264" s="6"/>
      <c r="C264" s="6"/>
      <c r="D264" s="6"/>
      <c r="E264" s="6"/>
      <c r="F264" s="6"/>
      <c r="G264" s="6"/>
      <c r="H264" s="6"/>
      <c r="I264" s="6"/>
      <c r="J264" s="6"/>
      <c r="K264" s="6"/>
      <c r="L264" s="6"/>
      <c r="M264" s="34"/>
    </row>
    <row r="265" spans="1:13" s="30" customFormat="1" x14ac:dyDescent="0.2">
      <c r="A265" s="6"/>
      <c r="B265" s="6"/>
      <c r="C265" s="6"/>
      <c r="D265" s="6"/>
      <c r="E265" s="6"/>
      <c r="F265" s="6"/>
      <c r="G265" s="6"/>
      <c r="H265" s="6"/>
      <c r="I265" s="6"/>
      <c r="J265" s="6"/>
      <c r="K265" s="6"/>
      <c r="L265" s="6"/>
      <c r="M265" s="34"/>
    </row>
    <row r="266" spans="1:13" s="30" customFormat="1" x14ac:dyDescent="0.2">
      <c r="A266" s="6"/>
      <c r="B266" s="6"/>
      <c r="C266" s="6"/>
      <c r="D266" s="6"/>
      <c r="E266" s="6"/>
      <c r="F266" s="6"/>
      <c r="G266" s="6"/>
      <c r="H266" s="6"/>
      <c r="I266" s="6"/>
      <c r="J266" s="6"/>
      <c r="K266" s="6"/>
      <c r="L266" s="6"/>
      <c r="M266" s="34"/>
    </row>
    <row r="267" spans="1:13" s="30" customFormat="1" x14ac:dyDescent="0.2">
      <c r="A267" s="6"/>
      <c r="B267" s="6"/>
      <c r="C267" s="6"/>
      <c r="D267" s="6"/>
      <c r="E267" s="6"/>
      <c r="F267" s="6"/>
      <c r="G267" s="6"/>
      <c r="H267" s="6"/>
      <c r="I267" s="6"/>
      <c r="J267" s="6"/>
      <c r="K267" s="6"/>
      <c r="L267" s="6"/>
      <c r="M267" s="34"/>
    </row>
    <row r="268" spans="1:13" s="30" customFormat="1" x14ac:dyDescent="0.2">
      <c r="A268" s="6"/>
      <c r="B268" s="6"/>
      <c r="C268" s="6"/>
      <c r="D268" s="6"/>
      <c r="E268" s="6"/>
      <c r="F268" s="6"/>
      <c r="G268" s="6"/>
      <c r="H268" s="6"/>
      <c r="I268" s="6"/>
      <c r="J268" s="6"/>
      <c r="K268" s="6"/>
      <c r="L268" s="6"/>
      <c r="M268" s="34"/>
    </row>
    <row r="269" spans="1:13" s="30" customFormat="1" x14ac:dyDescent="0.2">
      <c r="A269" s="6"/>
      <c r="B269" s="6"/>
      <c r="C269" s="6"/>
      <c r="D269" s="6"/>
      <c r="E269" s="6"/>
      <c r="F269" s="6"/>
      <c r="G269" s="6"/>
      <c r="H269" s="6"/>
      <c r="I269" s="6"/>
      <c r="J269" s="6"/>
      <c r="K269" s="6"/>
      <c r="L269" s="6"/>
      <c r="M269" s="34"/>
    </row>
    <row r="270" spans="1:13" s="30" customFormat="1" x14ac:dyDescent="0.2">
      <c r="A270" s="6"/>
      <c r="B270" s="6"/>
      <c r="C270" s="6"/>
      <c r="D270" s="6"/>
      <c r="E270" s="6"/>
      <c r="F270" s="6"/>
      <c r="G270" s="6"/>
      <c r="H270" s="6"/>
      <c r="I270" s="6"/>
      <c r="J270" s="6"/>
      <c r="K270" s="6"/>
      <c r="L270" s="6"/>
      <c r="M270" s="34"/>
    </row>
    <row r="271" spans="1:13" s="30" customFormat="1" x14ac:dyDescent="0.2">
      <c r="A271" s="6"/>
      <c r="B271" s="6"/>
      <c r="C271" s="6"/>
      <c r="D271" s="6"/>
      <c r="E271" s="6"/>
      <c r="F271" s="6"/>
      <c r="G271" s="6"/>
      <c r="H271" s="6"/>
      <c r="I271" s="6"/>
      <c r="J271" s="6"/>
      <c r="K271" s="6"/>
      <c r="L271" s="6"/>
      <c r="M271" s="34"/>
    </row>
    <row r="272" spans="1:13" s="30" customFormat="1" x14ac:dyDescent="0.2">
      <c r="A272" s="6"/>
      <c r="B272" s="6"/>
      <c r="C272" s="6"/>
      <c r="D272" s="6"/>
      <c r="E272" s="6"/>
      <c r="F272" s="6"/>
      <c r="G272" s="6"/>
      <c r="H272" s="6"/>
      <c r="I272" s="6"/>
      <c r="J272" s="6"/>
      <c r="K272" s="6"/>
      <c r="L272" s="6"/>
      <c r="M272" s="34"/>
    </row>
    <row r="273" spans="1:13" s="30" customFormat="1" x14ac:dyDescent="0.2">
      <c r="A273" s="6"/>
      <c r="B273" s="6"/>
      <c r="C273" s="6"/>
      <c r="D273" s="6"/>
      <c r="E273" s="6"/>
      <c r="F273" s="6"/>
      <c r="G273" s="6"/>
      <c r="H273" s="6"/>
      <c r="I273" s="6"/>
      <c r="J273" s="6"/>
      <c r="K273" s="6"/>
      <c r="L273" s="6"/>
      <c r="M273" s="34"/>
    </row>
    <row r="274" spans="1:13" s="30" customFormat="1" x14ac:dyDescent="0.2">
      <c r="A274" s="6"/>
      <c r="B274" s="6"/>
      <c r="C274" s="6"/>
      <c r="D274" s="6"/>
      <c r="E274" s="6"/>
      <c r="F274" s="6"/>
      <c r="G274" s="6"/>
      <c r="H274" s="6"/>
      <c r="I274" s="6"/>
      <c r="J274" s="6"/>
      <c r="K274" s="6"/>
      <c r="L274" s="6"/>
      <c r="M274" s="34"/>
    </row>
    <row r="275" spans="1:13" s="30" customFormat="1" x14ac:dyDescent="0.2">
      <c r="A275" s="6"/>
      <c r="B275" s="6"/>
      <c r="C275" s="6"/>
      <c r="D275" s="6"/>
      <c r="E275" s="6"/>
      <c r="F275" s="6"/>
      <c r="G275" s="6"/>
      <c r="H275" s="6"/>
      <c r="I275" s="6"/>
      <c r="J275" s="6"/>
      <c r="K275" s="6"/>
      <c r="L275" s="6"/>
      <c r="M275" s="34"/>
    </row>
    <row r="276" spans="1:13" s="30" customFormat="1" x14ac:dyDescent="0.2">
      <c r="A276" s="6"/>
      <c r="B276" s="6"/>
      <c r="C276" s="6"/>
      <c r="D276" s="6"/>
      <c r="E276" s="6"/>
      <c r="F276" s="6"/>
      <c r="G276" s="6"/>
      <c r="H276" s="6"/>
      <c r="I276" s="6"/>
      <c r="J276" s="6"/>
      <c r="K276" s="6"/>
      <c r="L276" s="6"/>
      <c r="M276" s="34"/>
    </row>
    <row r="277" spans="1:13" s="30" customFormat="1" x14ac:dyDescent="0.2">
      <c r="A277" s="6"/>
      <c r="B277" s="6"/>
      <c r="C277" s="6"/>
      <c r="D277" s="6"/>
      <c r="E277" s="6"/>
      <c r="F277" s="6"/>
      <c r="G277" s="6"/>
      <c r="H277" s="6"/>
      <c r="I277" s="6"/>
      <c r="J277" s="6"/>
      <c r="K277" s="6"/>
      <c r="L277" s="6"/>
      <c r="M277" s="34"/>
    </row>
    <row r="278" spans="1:13" s="30" customFormat="1" x14ac:dyDescent="0.2">
      <c r="A278" s="6"/>
      <c r="B278" s="6"/>
      <c r="C278" s="6"/>
      <c r="D278" s="6"/>
      <c r="E278" s="6"/>
      <c r="F278" s="6"/>
      <c r="G278" s="6"/>
      <c r="H278" s="6"/>
      <c r="I278" s="6"/>
      <c r="J278" s="6"/>
      <c r="K278" s="6"/>
      <c r="L278" s="6"/>
      <c r="M278" s="34"/>
    </row>
    <row r="279" spans="1:13" s="30" customFormat="1" x14ac:dyDescent="0.2">
      <c r="A279" s="6"/>
      <c r="B279" s="6"/>
      <c r="C279" s="6"/>
      <c r="D279" s="6"/>
      <c r="E279" s="6"/>
      <c r="F279" s="6"/>
      <c r="G279" s="6"/>
      <c r="H279" s="6"/>
      <c r="I279" s="6"/>
      <c r="J279" s="6"/>
      <c r="K279" s="6"/>
      <c r="L279" s="6"/>
      <c r="M279" s="34"/>
    </row>
    <row r="280" spans="1:13" s="30" customFormat="1" x14ac:dyDescent="0.2">
      <c r="A280" s="6"/>
      <c r="B280" s="6"/>
      <c r="C280" s="6"/>
      <c r="D280" s="6"/>
      <c r="E280" s="6"/>
      <c r="F280" s="6"/>
      <c r="G280" s="6"/>
      <c r="H280" s="6"/>
      <c r="I280" s="6"/>
      <c r="J280" s="6"/>
      <c r="K280" s="6"/>
      <c r="L280" s="6"/>
      <c r="M280" s="34"/>
    </row>
    <row r="281" spans="1:13" s="30" customFormat="1" x14ac:dyDescent="0.2">
      <c r="A281" s="6"/>
      <c r="B281" s="6"/>
      <c r="C281" s="6"/>
      <c r="D281" s="6"/>
      <c r="E281" s="6"/>
      <c r="F281" s="6"/>
      <c r="G281" s="6"/>
      <c r="H281" s="6"/>
      <c r="I281" s="6"/>
      <c r="J281" s="6"/>
      <c r="K281" s="6"/>
      <c r="L281" s="6"/>
      <c r="M281" s="34"/>
    </row>
    <row r="282" spans="1:13" s="30" customFormat="1" x14ac:dyDescent="0.2">
      <c r="A282" s="6"/>
      <c r="B282" s="6"/>
      <c r="C282" s="6"/>
      <c r="D282" s="6"/>
      <c r="E282" s="6"/>
      <c r="F282" s="6"/>
      <c r="G282" s="6"/>
      <c r="H282" s="6"/>
      <c r="I282" s="6"/>
      <c r="J282" s="6"/>
      <c r="K282" s="6"/>
      <c r="L282" s="6"/>
      <c r="M282" s="34"/>
    </row>
    <row r="283" spans="1:13" s="30" customFormat="1" x14ac:dyDescent="0.2">
      <c r="A283" s="6"/>
      <c r="B283" s="6"/>
      <c r="C283" s="6"/>
      <c r="D283" s="6"/>
      <c r="E283" s="6"/>
      <c r="F283" s="6"/>
      <c r="G283" s="6"/>
      <c r="H283" s="6"/>
      <c r="I283" s="6"/>
      <c r="J283" s="6"/>
      <c r="K283" s="6"/>
      <c r="L283" s="6"/>
      <c r="M283" s="34"/>
    </row>
    <row r="284" spans="1:13" s="30" customFormat="1" x14ac:dyDescent="0.2">
      <c r="A284" s="6"/>
      <c r="B284" s="6"/>
      <c r="C284" s="6"/>
      <c r="D284" s="6"/>
      <c r="E284" s="6"/>
      <c r="F284" s="6"/>
      <c r="G284" s="6"/>
      <c r="H284" s="6"/>
      <c r="I284" s="6"/>
      <c r="J284" s="6"/>
      <c r="K284" s="6"/>
      <c r="L284" s="6"/>
      <c r="M284" s="34"/>
    </row>
    <row r="285" spans="1:13" s="30" customFormat="1" x14ac:dyDescent="0.2">
      <c r="A285" s="6"/>
      <c r="B285" s="6"/>
      <c r="C285" s="6"/>
      <c r="D285" s="6"/>
      <c r="E285" s="6"/>
      <c r="F285" s="6"/>
      <c r="G285" s="6"/>
      <c r="H285" s="6"/>
      <c r="I285" s="6"/>
      <c r="J285" s="6"/>
      <c r="K285" s="6"/>
      <c r="L285" s="6"/>
      <c r="M285" s="34"/>
    </row>
    <row r="286" spans="1:13" s="30" customFormat="1" x14ac:dyDescent="0.2">
      <c r="A286" s="6"/>
      <c r="B286" s="6"/>
      <c r="C286" s="6"/>
      <c r="D286" s="6"/>
      <c r="E286" s="6"/>
      <c r="F286" s="6"/>
      <c r="G286" s="6"/>
      <c r="H286" s="6"/>
      <c r="I286" s="6"/>
      <c r="J286" s="6"/>
      <c r="K286" s="6"/>
      <c r="L286" s="6"/>
      <c r="M286" s="34"/>
    </row>
    <row r="287" spans="1:13" s="30" customFormat="1" x14ac:dyDescent="0.2">
      <c r="A287" s="6"/>
      <c r="B287" s="6"/>
      <c r="C287" s="6"/>
      <c r="D287" s="6"/>
      <c r="E287" s="6"/>
      <c r="F287" s="6"/>
      <c r="G287" s="6"/>
      <c r="H287" s="6"/>
      <c r="I287" s="6"/>
      <c r="J287" s="6"/>
      <c r="K287" s="6"/>
      <c r="L287" s="6"/>
      <c r="M287" s="34"/>
    </row>
    <row r="288" spans="1:13" s="30" customFormat="1" x14ac:dyDescent="0.2">
      <c r="A288" s="6"/>
      <c r="B288" s="6"/>
      <c r="C288" s="6"/>
      <c r="D288" s="6"/>
      <c r="E288" s="6"/>
      <c r="F288" s="6"/>
      <c r="G288" s="6"/>
      <c r="H288" s="6"/>
      <c r="I288" s="6"/>
      <c r="J288" s="6"/>
      <c r="K288" s="6"/>
      <c r="L288" s="6"/>
      <c r="M288" s="34"/>
    </row>
    <row r="289" spans="1:13" s="30" customFormat="1" x14ac:dyDescent="0.2">
      <c r="A289" s="6"/>
      <c r="B289" s="6"/>
      <c r="C289" s="6"/>
      <c r="D289" s="6"/>
      <c r="E289" s="6"/>
      <c r="F289" s="6"/>
      <c r="G289" s="6"/>
      <c r="H289" s="6"/>
      <c r="I289" s="6"/>
      <c r="J289" s="6"/>
      <c r="K289" s="6"/>
      <c r="L289" s="6"/>
      <c r="M289" s="34"/>
    </row>
    <row r="290" spans="1:13" s="30" customFormat="1" x14ac:dyDescent="0.2">
      <c r="A290" s="6"/>
      <c r="B290" s="6"/>
      <c r="C290" s="6"/>
      <c r="D290" s="6"/>
      <c r="E290" s="6"/>
      <c r="F290" s="6"/>
      <c r="G290" s="6"/>
      <c r="H290" s="6"/>
      <c r="I290" s="6"/>
      <c r="J290" s="6"/>
      <c r="K290" s="6"/>
      <c r="L290" s="6"/>
      <c r="M290" s="34"/>
    </row>
    <row r="291" spans="1:13" s="30" customFormat="1" x14ac:dyDescent="0.2">
      <c r="A291" s="6"/>
      <c r="B291" s="6"/>
      <c r="C291" s="6"/>
      <c r="D291" s="6"/>
      <c r="E291" s="6"/>
      <c r="F291" s="6"/>
      <c r="G291" s="6"/>
      <c r="H291" s="6"/>
      <c r="I291" s="6"/>
      <c r="J291" s="6"/>
      <c r="K291" s="6"/>
      <c r="L291" s="6"/>
      <c r="M291" s="34"/>
    </row>
    <row r="292" spans="1:13" s="30" customFormat="1" x14ac:dyDescent="0.2">
      <c r="A292" s="6"/>
      <c r="B292" s="6"/>
      <c r="C292" s="6"/>
      <c r="D292" s="6"/>
      <c r="E292" s="6"/>
      <c r="F292" s="6"/>
      <c r="G292" s="6"/>
      <c r="H292" s="6"/>
      <c r="I292" s="6"/>
      <c r="J292" s="6"/>
      <c r="K292" s="6"/>
      <c r="L292" s="6"/>
      <c r="M292" s="34"/>
    </row>
    <row r="293" spans="1:13" s="30" customFormat="1" x14ac:dyDescent="0.2">
      <c r="A293" s="6"/>
      <c r="B293" s="6"/>
      <c r="C293" s="6"/>
      <c r="D293" s="6"/>
      <c r="E293" s="6"/>
      <c r="F293" s="6"/>
      <c r="G293" s="6"/>
      <c r="H293" s="6"/>
      <c r="I293" s="6"/>
      <c r="J293" s="6"/>
      <c r="K293" s="6"/>
      <c r="L293" s="6"/>
      <c r="M293" s="34"/>
    </row>
    <row r="294" spans="1:13" s="30" customFormat="1" x14ac:dyDescent="0.2">
      <c r="A294" s="6"/>
      <c r="B294" s="6"/>
      <c r="C294" s="6"/>
      <c r="D294" s="6"/>
      <c r="E294" s="6"/>
      <c r="F294" s="6"/>
      <c r="G294" s="6"/>
      <c r="H294" s="6"/>
      <c r="I294" s="6"/>
      <c r="J294" s="6"/>
      <c r="K294" s="6"/>
      <c r="L294" s="6"/>
      <c r="M294" s="34"/>
    </row>
    <row r="295" spans="1:13" s="30" customFormat="1" x14ac:dyDescent="0.2">
      <c r="A295" s="6"/>
      <c r="B295" s="6"/>
      <c r="C295" s="6"/>
      <c r="D295" s="6"/>
      <c r="E295" s="6"/>
      <c r="F295" s="6"/>
      <c r="G295" s="6"/>
      <c r="H295" s="6"/>
      <c r="I295" s="6"/>
      <c r="J295" s="6"/>
      <c r="K295" s="6"/>
      <c r="L295" s="6"/>
      <c r="M295" s="34"/>
    </row>
    <row r="296" spans="1:13" s="30" customFormat="1" x14ac:dyDescent="0.2">
      <c r="A296" s="6"/>
      <c r="B296" s="6"/>
      <c r="C296" s="6"/>
      <c r="D296" s="6"/>
      <c r="E296" s="6"/>
      <c r="F296" s="6"/>
      <c r="G296" s="6"/>
      <c r="H296" s="6"/>
      <c r="I296" s="6"/>
      <c r="J296" s="6"/>
      <c r="K296" s="6"/>
      <c r="L296" s="6"/>
      <c r="M296" s="34"/>
    </row>
    <row r="297" spans="1:13" s="30" customFormat="1" x14ac:dyDescent="0.2">
      <c r="A297" s="6"/>
      <c r="B297" s="6"/>
      <c r="C297" s="6"/>
      <c r="D297" s="6"/>
      <c r="E297" s="6"/>
      <c r="F297" s="6"/>
      <c r="G297" s="6"/>
      <c r="H297" s="6"/>
      <c r="I297" s="6"/>
      <c r="J297" s="6"/>
      <c r="K297" s="6"/>
      <c r="L297" s="6"/>
      <c r="M297" s="34"/>
    </row>
    <row r="298" spans="1:13" s="30" customFormat="1" x14ac:dyDescent="0.2">
      <c r="A298" s="6"/>
      <c r="B298" s="6"/>
      <c r="C298" s="6"/>
      <c r="D298" s="6"/>
      <c r="E298" s="6"/>
      <c r="F298" s="6"/>
      <c r="G298" s="6"/>
      <c r="H298" s="6"/>
      <c r="I298" s="6"/>
      <c r="J298" s="6"/>
      <c r="K298" s="6"/>
      <c r="L298" s="6"/>
      <c r="M298" s="34"/>
    </row>
    <row r="299" spans="1:13" s="30" customFormat="1" x14ac:dyDescent="0.2">
      <c r="A299" s="6"/>
      <c r="B299" s="6"/>
      <c r="C299" s="6"/>
      <c r="D299" s="6"/>
      <c r="E299" s="6"/>
      <c r="F299" s="6"/>
      <c r="G299" s="6"/>
      <c r="H299" s="6"/>
      <c r="I299" s="6"/>
      <c r="J299" s="6"/>
      <c r="K299" s="6"/>
      <c r="L299" s="6"/>
      <c r="M299" s="34"/>
    </row>
    <row r="300" spans="1:13" s="30" customFormat="1" x14ac:dyDescent="0.2">
      <c r="A300" s="6"/>
      <c r="B300" s="6"/>
      <c r="C300" s="6"/>
      <c r="D300" s="6"/>
      <c r="E300" s="6"/>
      <c r="F300" s="6"/>
      <c r="G300" s="6"/>
      <c r="H300" s="6"/>
      <c r="I300" s="6"/>
      <c r="J300" s="6"/>
      <c r="K300" s="6"/>
      <c r="L300" s="6"/>
      <c r="M300" s="34"/>
    </row>
    <row r="301" spans="1:13" s="30" customFormat="1" x14ac:dyDescent="0.2">
      <c r="A301" s="6"/>
      <c r="B301" s="6"/>
      <c r="C301" s="6"/>
      <c r="D301" s="6"/>
      <c r="E301" s="6"/>
      <c r="F301" s="6"/>
      <c r="G301" s="6"/>
      <c r="H301" s="6"/>
      <c r="I301" s="6"/>
      <c r="J301" s="6"/>
      <c r="K301" s="6"/>
      <c r="L301" s="6"/>
      <c r="M301" s="34"/>
    </row>
    <row r="302" spans="1:13" s="30" customFormat="1" x14ac:dyDescent="0.2">
      <c r="A302" s="6"/>
      <c r="B302" s="6"/>
      <c r="C302" s="6"/>
      <c r="D302" s="6"/>
      <c r="E302" s="6"/>
      <c r="F302" s="6"/>
      <c r="G302" s="6"/>
      <c r="H302" s="6"/>
      <c r="I302" s="6"/>
      <c r="J302" s="6"/>
      <c r="K302" s="6"/>
      <c r="L302" s="6"/>
      <c r="M302" s="34"/>
    </row>
    <row r="303" spans="1:13" s="30" customFormat="1" x14ac:dyDescent="0.2">
      <c r="A303" s="6"/>
      <c r="B303" s="6"/>
      <c r="C303" s="6"/>
      <c r="D303" s="6"/>
      <c r="E303" s="6"/>
      <c r="F303" s="6"/>
      <c r="G303" s="6"/>
      <c r="H303" s="6"/>
      <c r="I303" s="6"/>
      <c r="J303" s="6"/>
      <c r="K303" s="6"/>
      <c r="L303" s="6"/>
      <c r="M303" s="34"/>
    </row>
    <row r="304" spans="1:13" s="30" customFormat="1" x14ac:dyDescent="0.2">
      <c r="A304" s="6"/>
      <c r="B304" s="6"/>
      <c r="C304" s="6"/>
      <c r="D304" s="6"/>
      <c r="E304" s="6"/>
      <c r="F304" s="6"/>
      <c r="G304" s="6"/>
      <c r="H304" s="6"/>
      <c r="I304" s="6"/>
      <c r="J304" s="6"/>
      <c r="K304" s="6"/>
      <c r="L304" s="6"/>
      <c r="M304" s="34"/>
    </row>
    <row r="305" spans="1:13" s="30" customFormat="1" x14ac:dyDescent="0.2">
      <c r="A305" s="6"/>
      <c r="B305" s="6"/>
      <c r="C305" s="6"/>
      <c r="D305" s="6"/>
      <c r="E305" s="6"/>
      <c r="F305" s="6"/>
      <c r="G305" s="6"/>
      <c r="H305" s="6"/>
      <c r="I305" s="6"/>
      <c r="J305" s="6"/>
      <c r="K305" s="6"/>
      <c r="L305" s="6"/>
      <c r="M305" s="34"/>
    </row>
    <row r="306" spans="1:13" s="30" customFormat="1" x14ac:dyDescent="0.2">
      <c r="A306" s="6"/>
      <c r="B306" s="6"/>
      <c r="C306" s="6"/>
      <c r="D306" s="6"/>
      <c r="E306" s="6"/>
      <c r="F306" s="6"/>
      <c r="G306" s="6"/>
      <c r="H306" s="6"/>
      <c r="I306" s="6"/>
      <c r="J306" s="6"/>
      <c r="K306" s="6"/>
      <c r="L306" s="6"/>
      <c r="M306" s="34"/>
    </row>
    <row r="307" spans="1:13" s="30" customFormat="1" x14ac:dyDescent="0.2">
      <c r="A307" s="6"/>
      <c r="B307" s="6"/>
      <c r="C307" s="6"/>
      <c r="D307" s="6"/>
      <c r="E307" s="6"/>
      <c r="F307" s="6"/>
      <c r="G307" s="6"/>
      <c r="H307" s="6"/>
      <c r="I307" s="6"/>
      <c r="J307" s="6"/>
      <c r="K307" s="6"/>
      <c r="L307" s="6"/>
      <c r="M307" s="34"/>
    </row>
    <row r="308" spans="1:13" s="30" customFormat="1" x14ac:dyDescent="0.2">
      <c r="A308" s="6"/>
      <c r="B308" s="6"/>
      <c r="C308" s="6"/>
      <c r="D308" s="6"/>
      <c r="E308" s="6"/>
      <c r="F308" s="6"/>
      <c r="G308" s="6"/>
      <c r="H308" s="6"/>
      <c r="I308" s="6"/>
      <c r="J308" s="6"/>
      <c r="K308" s="6"/>
      <c r="L308" s="6"/>
      <c r="M308" s="34"/>
    </row>
    <row r="309" spans="1:13" s="30" customFormat="1" x14ac:dyDescent="0.2">
      <c r="A309" s="6"/>
      <c r="B309" s="6"/>
      <c r="C309" s="6"/>
      <c r="D309" s="6"/>
      <c r="E309" s="6"/>
      <c r="F309" s="6"/>
      <c r="G309" s="6"/>
      <c r="H309" s="6"/>
      <c r="I309" s="6"/>
      <c r="J309" s="6"/>
      <c r="K309" s="6"/>
      <c r="L309" s="6"/>
      <c r="M309" s="34"/>
    </row>
    <row r="310" spans="1:13" s="30" customFormat="1" x14ac:dyDescent="0.2">
      <c r="A310" s="6"/>
      <c r="B310" s="6"/>
      <c r="C310" s="6"/>
      <c r="D310" s="6"/>
      <c r="E310" s="6"/>
      <c r="F310" s="6"/>
      <c r="G310" s="6"/>
      <c r="H310" s="6"/>
      <c r="I310" s="6"/>
      <c r="J310" s="6"/>
      <c r="K310" s="6"/>
      <c r="L310" s="6"/>
      <c r="M310" s="34"/>
    </row>
    <row r="311" spans="1:13" s="30" customFormat="1" x14ac:dyDescent="0.2">
      <c r="A311" s="6"/>
      <c r="B311" s="6"/>
      <c r="C311" s="6"/>
      <c r="D311" s="6"/>
      <c r="E311" s="6"/>
      <c r="F311" s="6"/>
      <c r="G311" s="6"/>
      <c r="H311" s="6"/>
      <c r="I311" s="6"/>
      <c r="J311" s="6"/>
      <c r="K311" s="6"/>
      <c r="L311" s="6"/>
      <c r="M311" s="34"/>
    </row>
    <row r="312" spans="1:13" s="30" customFormat="1" x14ac:dyDescent="0.2">
      <c r="A312" s="6"/>
      <c r="B312" s="6"/>
      <c r="C312" s="6"/>
      <c r="D312" s="6"/>
      <c r="E312" s="6"/>
      <c r="F312" s="6"/>
      <c r="G312" s="6"/>
      <c r="H312" s="6"/>
      <c r="I312" s="6"/>
      <c r="J312" s="6"/>
      <c r="K312" s="6"/>
      <c r="L312" s="6"/>
      <c r="M312" s="34"/>
    </row>
    <row r="313" spans="1:13" s="30" customFormat="1" x14ac:dyDescent="0.2">
      <c r="A313" s="6"/>
      <c r="B313" s="6"/>
      <c r="C313" s="6"/>
      <c r="D313" s="6"/>
      <c r="E313" s="6"/>
      <c r="F313" s="6"/>
      <c r="G313" s="6"/>
      <c r="H313" s="6"/>
      <c r="I313" s="6"/>
      <c r="J313" s="6"/>
      <c r="K313" s="6"/>
      <c r="L313" s="6"/>
      <c r="M313" s="34"/>
    </row>
    <row r="314" spans="1:13" s="30" customFormat="1" x14ac:dyDescent="0.2">
      <c r="A314" s="6"/>
      <c r="B314" s="6"/>
      <c r="C314" s="6"/>
      <c r="D314" s="6"/>
      <c r="E314" s="6"/>
      <c r="F314" s="6"/>
      <c r="G314" s="6"/>
      <c r="H314" s="6"/>
      <c r="I314" s="6"/>
      <c r="J314" s="6"/>
      <c r="K314" s="6"/>
      <c r="L314" s="6"/>
      <c r="M314" s="34"/>
    </row>
    <row r="315" spans="1:13" s="30" customFormat="1" x14ac:dyDescent="0.2">
      <c r="A315" s="6"/>
      <c r="B315" s="6"/>
      <c r="C315" s="6"/>
      <c r="D315" s="6"/>
      <c r="E315" s="6"/>
      <c r="F315" s="6"/>
      <c r="G315" s="6"/>
      <c r="H315" s="6"/>
      <c r="I315" s="6"/>
      <c r="J315" s="6"/>
      <c r="K315" s="6"/>
      <c r="L315" s="6"/>
      <c r="M315" s="34"/>
    </row>
    <row r="316" spans="1:13" s="30" customFormat="1" x14ac:dyDescent="0.2">
      <c r="A316" s="6"/>
      <c r="B316" s="6"/>
      <c r="C316" s="6"/>
      <c r="D316" s="6"/>
      <c r="E316" s="6"/>
      <c r="F316" s="6"/>
      <c r="G316" s="6"/>
      <c r="H316" s="6"/>
      <c r="I316" s="6"/>
      <c r="J316" s="6"/>
      <c r="K316" s="6"/>
      <c r="L316" s="6"/>
      <c r="M316" s="34"/>
    </row>
    <row r="317" spans="1:13" s="30" customFormat="1" x14ac:dyDescent="0.2">
      <c r="A317" s="6"/>
      <c r="B317" s="6"/>
      <c r="C317" s="6"/>
      <c r="D317" s="6"/>
      <c r="E317" s="6"/>
      <c r="F317" s="6"/>
      <c r="G317" s="6"/>
      <c r="H317" s="6"/>
      <c r="I317" s="6"/>
      <c r="J317" s="6"/>
      <c r="K317" s="6"/>
      <c r="L317" s="6"/>
      <c r="M317" s="34"/>
    </row>
    <row r="318" spans="1:13" s="30" customFormat="1" x14ac:dyDescent="0.2">
      <c r="A318" s="6"/>
      <c r="B318" s="6"/>
      <c r="C318" s="6"/>
      <c r="D318" s="6"/>
      <c r="E318" s="6"/>
      <c r="F318" s="6"/>
      <c r="G318" s="6"/>
      <c r="H318" s="6"/>
      <c r="I318" s="6"/>
      <c r="J318" s="6"/>
      <c r="K318" s="6"/>
      <c r="L318" s="6"/>
      <c r="M318" s="34"/>
    </row>
    <row r="319" spans="1:13" s="30" customFormat="1" x14ac:dyDescent="0.2">
      <c r="A319" s="6"/>
      <c r="B319" s="6"/>
      <c r="C319" s="6"/>
      <c r="D319" s="6"/>
      <c r="E319" s="6"/>
      <c r="F319" s="6"/>
      <c r="G319" s="6"/>
      <c r="H319" s="6"/>
      <c r="I319" s="6"/>
      <c r="J319" s="6"/>
      <c r="K319" s="6"/>
      <c r="L319" s="6"/>
      <c r="M319" s="34"/>
    </row>
    <row r="320" spans="1:13" s="30" customFormat="1" x14ac:dyDescent="0.2">
      <c r="A320" s="6"/>
      <c r="B320" s="6"/>
      <c r="C320" s="6"/>
      <c r="D320" s="6"/>
      <c r="E320" s="6"/>
      <c r="F320" s="6"/>
      <c r="G320" s="6"/>
      <c r="H320" s="6"/>
      <c r="I320" s="6"/>
      <c r="J320" s="6"/>
      <c r="K320" s="6"/>
      <c r="L320" s="6"/>
      <c r="M320" s="34"/>
    </row>
    <row r="321" spans="1:13" s="30" customFormat="1" x14ac:dyDescent="0.2">
      <c r="A321" s="6"/>
      <c r="B321" s="6"/>
      <c r="C321" s="6"/>
      <c r="D321" s="6"/>
      <c r="E321" s="6"/>
      <c r="F321" s="6"/>
      <c r="G321" s="6"/>
      <c r="H321" s="6"/>
      <c r="I321" s="6"/>
      <c r="J321" s="6"/>
      <c r="K321" s="6"/>
      <c r="L321" s="6"/>
      <c r="M321" s="34"/>
    </row>
    <row r="322" spans="1:13" s="30" customFormat="1" x14ac:dyDescent="0.2">
      <c r="A322" s="6"/>
      <c r="B322" s="6"/>
      <c r="C322" s="6"/>
      <c r="D322" s="6"/>
      <c r="E322" s="6"/>
      <c r="F322" s="6"/>
      <c r="G322" s="6"/>
      <c r="H322" s="6"/>
      <c r="I322" s="6"/>
      <c r="J322" s="6"/>
      <c r="K322" s="6"/>
      <c r="L322" s="6"/>
      <c r="M322" s="34"/>
    </row>
    <row r="323" spans="1:13" s="30" customFormat="1" x14ac:dyDescent="0.2">
      <c r="A323" s="6"/>
      <c r="B323" s="6"/>
      <c r="C323" s="6"/>
      <c r="D323" s="6"/>
      <c r="E323" s="6"/>
      <c r="F323" s="6"/>
      <c r="G323" s="6"/>
      <c r="H323" s="6"/>
      <c r="I323" s="6"/>
      <c r="J323" s="6"/>
      <c r="K323" s="6"/>
      <c r="L323" s="6"/>
      <c r="M323" s="34"/>
    </row>
    <row r="324" spans="1:13" s="30" customFormat="1" x14ac:dyDescent="0.2">
      <c r="A324" s="6"/>
      <c r="B324" s="6"/>
      <c r="C324" s="6"/>
      <c r="D324" s="6"/>
      <c r="E324" s="6"/>
      <c r="F324" s="6"/>
      <c r="G324" s="6"/>
      <c r="H324" s="6"/>
      <c r="I324" s="6"/>
      <c r="J324" s="6"/>
      <c r="K324" s="6"/>
      <c r="L324" s="6"/>
      <c r="M324" s="34"/>
    </row>
    <row r="325" spans="1:13" s="30" customFormat="1" x14ac:dyDescent="0.2">
      <c r="A325" s="6"/>
      <c r="B325" s="6"/>
      <c r="C325" s="6"/>
      <c r="D325" s="6"/>
      <c r="E325" s="6"/>
      <c r="F325" s="6"/>
      <c r="G325" s="6"/>
      <c r="H325" s="6"/>
      <c r="I325" s="6"/>
      <c r="J325" s="6"/>
      <c r="K325" s="6"/>
      <c r="L325" s="6"/>
      <c r="M325" s="34"/>
    </row>
    <row r="326" spans="1:13" s="30" customFormat="1" x14ac:dyDescent="0.2">
      <c r="A326" s="6"/>
      <c r="B326" s="6"/>
      <c r="C326" s="6"/>
      <c r="D326" s="6"/>
      <c r="E326" s="6"/>
      <c r="F326" s="6"/>
      <c r="G326" s="6"/>
      <c r="H326" s="6"/>
      <c r="I326" s="6"/>
      <c r="J326" s="6"/>
      <c r="K326" s="6"/>
      <c r="L326" s="6"/>
      <c r="M326" s="34"/>
    </row>
    <row r="327" spans="1:13" s="30" customFormat="1" x14ac:dyDescent="0.2">
      <c r="A327" s="6"/>
      <c r="B327" s="6"/>
      <c r="C327" s="6"/>
      <c r="D327" s="6"/>
      <c r="E327" s="6"/>
      <c r="F327" s="6"/>
      <c r="G327" s="6"/>
      <c r="H327" s="6"/>
      <c r="I327" s="6"/>
      <c r="J327" s="6"/>
      <c r="K327" s="6"/>
      <c r="L327" s="6"/>
      <c r="M327" s="34"/>
    </row>
    <row r="328" spans="1:13" s="30" customFormat="1" x14ac:dyDescent="0.2">
      <c r="A328" s="6"/>
      <c r="B328" s="6"/>
      <c r="C328" s="6"/>
      <c r="D328" s="6"/>
      <c r="E328" s="6"/>
      <c r="F328" s="6"/>
      <c r="G328" s="6"/>
      <c r="H328" s="6"/>
      <c r="I328" s="6"/>
      <c r="J328" s="6"/>
      <c r="K328" s="6"/>
      <c r="L328" s="6"/>
      <c r="M328" s="34"/>
    </row>
    <row r="329" spans="1:13" s="30" customFormat="1" x14ac:dyDescent="0.2">
      <c r="A329" s="6"/>
      <c r="B329" s="6"/>
      <c r="C329" s="6"/>
      <c r="D329" s="6"/>
      <c r="E329" s="6"/>
      <c r="F329" s="6"/>
      <c r="G329" s="6"/>
      <c r="H329" s="6"/>
      <c r="I329" s="6"/>
      <c r="J329" s="6"/>
      <c r="K329" s="6"/>
      <c r="L329" s="6"/>
      <c r="M329" s="34"/>
    </row>
    <row r="330" spans="1:13" s="30" customFormat="1" x14ac:dyDescent="0.2">
      <c r="A330" s="6"/>
      <c r="B330" s="6"/>
      <c r="C330" s="6"/>
      <c r="D330" s="6"/>
      <c r="E330" s="6"/>
      <c r="F330" s="6"/>
      <c r="G330" s="6"/>
      <c r="H330" s="6"/>
      <c r="I330" s="6"/>
      <c r="J330" s="6"/>
      <c r="K330" s="6"/>
      <c r="L330" s="6"/>
      <c r="M330" s="34"/>
    </row>
    <row r="331" spans="1:13" s="30" customFormat="1" x14ac:dyDescent="0.2">
      <c r="A331" s="6"/>
      <c r="B331" s="6"/>
      <c r="C331" s="6"/>
      <c r="D331" s="6"/>
      <c r="E331" s="6"/>
      <c r="F331" s="6"/>
      <c r="G331" s="6"/>
      <c r="H331" s="6"/>
      <c r="I331" s="6"/>
      <c r="J331" s="6"/>
      <c r="K331" s="6"/>
      <c r="L331" s="6"/>
      <c r="M331" s="34"/>
    </row>
    <row r="332" spans="1:13" s="30" customFormat="1" x14ac:dyDescent="0.2">
      <c r="A332" s="6"/>
      <c r="B332" s="6"/>
      <c r="C332" s="6"/>
      <c r="D332" s="6"/>
      <c r="E332" s="6"/>
      <c r="F332" s="6"/>
      <c r="G332" s="6"/>
      <c r="H332" s="6"/>
      <c r="I332" s="6"/>
      <c r="J332" s="6"/>
      <c r="K332" s="6"/>
      <c r="L332" s="6"/>
      <c r="M332" s="34"/>
    </row>
    <row r="333" spans="1:13" s="30" customFormat="1" x14ac:dyDescent="0.2">
      <c r="A333" s="6"/>
      <c r="B333" s="6"/>
      <c r="C333" s="6"/>
      <c r="D333" s="6"/>
      <c r="E333" s="6"/>
      <c r="F333" s="6"/>
      <c r="G333" s="6"/>
      <c r="H333" s="6"/>
      <c r="I333" s="6"/>
      <c r="J333" s="6"/>
      <c r="K333" s="6"/>
      <c r="L333" s="6"/>
      <c r="M333" s="34"/>
    </row>
    <row r="334" spans="1:13" s="30" customFormat="1" x14ac:dyDescent="0.2">
      <c r="A334" s="6"/>
      <c r="B334" s="6"/>
      <c r="C334" s="6"/>
      <c r="D334" s="6"/>
      <c r="E334" s="6"/>
      <c r="F334" s="6"/>
      <c r="G334" s="6"/>
      <c r="H334" s="6"/>
      <c r="I334" s="6"/>
      <c r="J334" s="6"/>
      <c r="K334" s="6"/>
      <c r="L334" s="6"/>
      <c r="M334" s="34"/>
    </row>
    <row r="335" spans="1:13" s="30" customFormat="1" x14ac:dyDescent="0.2">
      <c r="A335" s="6"/>
      <c r="B335" s="6"/>
      <c r="C335" s="6"/>
      <c r="D335" s="6"/>
      <c r="E335" s="6"/>
      <c r="F335" s="6"/>
      <c r="G335" s="6"/>
      <c r="H335" s="6"/>
      <c r="I335" s="6"/>
      <c r="J335" s="6"/>
      <c r="K335" s="6"/>
      <c r="L335" s="6"/>
      <c r="M335" s="34"/>
    </row>
    <row r="336" spans="1:13" s="30" customFormat="1" x14ac:dyDescent="0.2">
      <c r="A336" s="6"/>
      <c r="B336" s="6"/>
      <c r="C336" s="6"/>
      <c r="D336" s="6"/>
      <c r="E336" s="6"/>
      <c r="F336" s="6"/>
      <c r="G336" s="6"/>
      <c r="H336" s="6"/>
      <c r="I336" s="6"/>
      <c r="J336" s="6"/>
      <c r="K336" s="6"/>
      <c r="L336" s="6"/>
      <c r="M336" s="34"/>
    </row>
    <row r="337" spans="1:13" s="30" customFormat="1" x14ac:dyDescent="0.2">
      <c r="A337" s="6"/>
      <c r="B337" s="6"/>
      <c r="C337" s="6"/>
      <c r="D337" s="6"/>
      <c r="E337" s="6"/>
      <c r="F337" s="6"/>
      <c r="G337" s="6"/>
      <c r="H337" s="6"/>
      <c r="I337" s="6"/>
      <c r="J337" s="6"/>
      <c r="K337" s="6"/>
      <c r="L337" s="6"/>
      <c r="M337" s="34"/>
    </row>
    <row r="338" spans="1:13" s="30" customFormat="1" x14ac:dyDescent="0.2">
      <c r="A338" s="6"/>
      <c r="B338" s="6"/>
      <c r="C338" s="6"/>
      <c r="D338" s="6"/>
      <c r="E338" s="6"/>
      <c r="F338" s="6"/>
      <c r="G338" s="6"/>
      <c r="H338" s="6"/>
      <c r="I338" s="6"/>
      <c r="J338" s="6"/>
      <c r="K338" s="6"/>
      <c r="L338" s="6"/>
      <c r="M338" s="34"/>
    </row>
    <row r="339" spans="1:13" s="30" customFormat="1" x14ac:dyDescent="0.2">
      <c r="A339" s="6"/>
      <c r="B339" s="6"/>
      <c r="C339" s="6"/>
      <c r="D339" s="6"/>
      <c r="E339" s="6"/>
      <c r="F339" s="6"/>
      <c r="G339" s="6"/>
      <c r="H339" s="6"/>
      <c r="I339" s="6"/>
      <c r="J339" s="6"/>
      <c r="K339" s="6"/>
      <c r="L339" s="6"/>
      <c r="M339" s="34"/>
    </row>
    <row r="340" spans="1:13" s="30" customFormat="1" x14ac:dyDescent="0.2">
      <c r="A340" s="6"/>
      <c r="B340" s="6"/>
      <c r="C340" s="6"/>
      <c r="D340" s="6"/>
      <c r="E340" s="6"/>
      <c r="F340" s="6"/>
      <c r="G340" s="6"/>
      <c r="H340" s="6"/>
      <c r="I340" s="6"/>
      <c r="J340" s="6"/>
      <c r="K340" s="6"/>
      <c r="L340" s="6"/>
      <c r="M340" s="34"/>
    </row>
    <row r="341" spans="1:13" s="30" customFormat="1" x14ac:dyDescent="0.2">
      <c r="A341" s="6"/>
      <c r="B341" s="6"/>
      <c r="C341" s="6"/>
      <c r="D341" s="6"/>
      <c r="E341" s="6"/>
      <c r="F341" s="6"/>
      <c r="G341" s="6"/>
      <c r="H341" s="6"/>
      <c r="I341" s="6"/>
      <c r="J341" s="6"/>
      <c r="K341" s="6"/>
      <c r="L341" s="6"/>
      <c r="M341" s="34"/>
    </row>
    <row r="342" spans="1:13" s="30" customFormat="1" x14ac:dyDescent="0.2">
      <c r="A342" s="6"/>
      <c r="B342" s="6"/>
      <c r="C342" s="6"/>
      <c r="D342" s="6"/>
      <c r="E342" s="6"/>
      <c r="F342" s="6"/>
      <c r="G342" s="6"/>
      <c r="H342" s="6"/>
      <c r="I342" s="6"/>
      <c r="J342" s="6"/>
      <c r="K342" s="6"/>
      <c r="L342" s="6"/>
      <c r="M342" s="34"/>
    </row>
    <row r="343" spans="1:13" s="30" customFormat="1" x14ac:dyDescent="0.2">
      <c r="A343" s="6"/>
      <c r="B343" s="6"/>
      <c r="C343" s="6"/>
      <c r="D343" s="6"/>
      <c r="E343" s="6"/>
      <c r="F343" s="6"/>
      <c r="G343" s="6"/>
      <c r="H343" s="6"/>
      <c r="I343" s="6"/>
      <c r="J343" s="6"/>
      <c r="K343" s="6"/>
      <c r="L343" s="6"/>
      <c r="M343" s="34"/>
    </row>
    <row r="344" spans="1:13" s="30" customFormat="1" x14ac:dyDescent="0.2">
      <c r="A344" s="6"/>
      <c r="B344" s="6"/>
      <c r="C344" s="6"/>
      <c r="D344" s="6"/>
      <c r="E344" s="6"/>
      <c r="F344" s="6"/>
      <c r="G344" s="6"/>
      <c r="H344" s="6"/>
      <c r="I344" s="6"/>
      <c r="J344" s="6"/>
      <c r="K344" s="6"/>
      <c r="L344" s="6"/>
      <c r="M344" s="34"/>
    </row>
    <row r="345" spans="1:13" s="30" customFormat="1" x14ac:dyDescent="0.2">
      <c r="A345" s="6"/>
      <c r="B345" s="6"/>
      <c r="C345" s="6"/>
      <c r="D345" s="6"/>
      <c r="E345" s="6"/>
      <c r="F345" s="6"/>
      <c r="G345" s="6"/>
      <c r="H345" s="6"/>
      <c r="I345" s="6"/>
      <c r="J345" s="6"/>
      <c r="K345" s="6"/>
      <c r="L345" s="6"/>
      <c r="M345" s="34"/>
    </row>
    <row r="346" spans="1:13" s="30" customFormat="1" x14ac:dyDescent="0.2">
      <c r="A346" s="6"/>
      <c r="B346" s="6"/>
      <c r="C346" s="6"/>
      <c r="D346" s="6"/>
      <c r="E346" s="6"/>
      <c r="F346" s="6"/>
      <c r="G346" s="6"/>
      <c r="H346" s="6"/>
      <c r="I346" s="6"/>
      <c r="J346" s="6"/>
      <c r="K346" s="6"/>
      <c r="L346" s="6"/>
      <c r="M346" s="34"/>
    </row>
    <row r="347" spans="1:13" s="30" customFormat="1" x14ac:dyDescent="0.2">
      <c r="A347" s="6"/>
      <c r="B347" s="6"/>
      <c r="C347" s="6"/>
      <c r="D347" s="6"/>
      <c r="E347" s="6"/>
      <c r="F347" s="6"/>
      <c r="G347" s="6"/>
      <c r="H347" s="6"/>
      <c r="I347" s="6"/>
      <c r="J347" s="6"/>
      <c r="K347" s="6"/>
      <c r="L347" s="6"/>
      <c r="M347" s="34"/>
    </row>
    <row r="348" spans="1:13" s="30" customFormat="1" x14ac:dyDescent="0.2">
      <c r="A348" s="6"/>
      <c r="B348" s="6"/>
      <c r="C348" s="6"/>
      <c r="D348" s="6"/>
      <c r="E348" s="6"/>
      <c r="F348" s="6"/>
      <c r="G348" s="6"/>
      <c r="H348" s="6"/>
      <c r="I348" s="6"/>
      <c r="J348" s="6"/>
      <c r="K348" s="6"/>
      <c r="L348" s="6"/>
      <c r="M348" s="34"/>
    </row>
    <row r="349" spans="1:13" s="30" customFormat="1" x14ac:dyDescent="0.2">
      <c r="A349" s="6"/>
      <c r="B349" s="6"/>
      <c r="C349" s="6"/>
      <c r="D349" s="6"/>
      <c r="E349" s="6"/>
      <c r="F349" s="6"/>
      <c r="G349" s="6"/>
      <c r="H349" s="6"/>
      <c r="I349" s="6"/>
      <c r="J349" s="6"/>
      <c r="K349" s="6"/>
      <c r="L349" s="6"/>
      <c r="M349" s="34"/>
    </row>
    <row r="350" spans="1:13" s="30" customFormat="1" x14ac:dyDescent="0.2">
      <c r="A350" s="6"/>
      <c r="B350" s="6"/>
      <c r="C350" s="6"/>
      <c r="D350" s="6"/>
      <c r="E350" s="6"/>
      <c r="F350" s="6"/>
      <c r="G350" s="6"/>
      <c r="H350" s="6"/>
      <c r="I350" s="6"/>
      <c r="J350" s="6"/>
      <c r="K350" s="6"/>
      <c r="L350" s="6"/>
      <c r="M350" s="34"/>
    </row>
    <row r="351" spans="1:13" s="30" customFormat="1" x14ac:dyDescent="0.2">
      <c r="A351" s="6"/>
      <c r="B351" s="6"/>
      <c r="C351" s="6"/>
      <c r="D351" s="6"/>
      <c r="E351" s="6"/>
      <c r="F351" s="6"/>
      <c r="G351" s="6"/>
      <c r="H351" s="6"/>
      <c r="I351" s="6"/>
      <c r="J351" s="6"/>
      <c r="K351" s="6"/>
      <c r="L351" s="6"/>
      <c r="M351" s="34"/>
    </row>
    <row r="352" spans="1:13" s="30" customFormat="1" x14ac:dyDescent="0.2">
      <c r="A352" s="6"/>
      <c r="B352" s="6"/>
      <c r="C352" s="6"/>
      <c r="D352" s="6"/>
      <c r="E352" s="6"/>
      <c r="F352" s="6"/>
      <c r="G352" s="6"/>
      <c r="H352" s="6"/>
      <c r="I352" s="6"/>
      <c r="J352" s="6"/>
      <c r="K352" s="6"/>
      <c r="L352" s="6"/>
      <c r="M352" s="34"/>
    </row>
    <row r="353" spans="1:13" s="30" customFormat="1" x14ac:dyDescent="0.2">
      <c r="A353" s="6"/>
      <c r="B353" s="6"/>
      <c r="C353" s="6"/>
      <c r="D353" s="6"/>
      <c r="E353" s="6"/>
      <c r="F353" s="6"/>
      <c r="G353" s="6"/>
      <c r="H353" s="6"/>
      <c r="I353" s="6"/>
      <c r="J353" s="6"/>
      <c r="K353" s="6"/>
      <c r="L353" s="6"/>
      <c r="M353" s="34"/>
    </row>
    <row r="354" spans="1:13" s="30" customFormat="1" x14ac:dyDescent="0.2">
      <c r="A354" s="6"/>
      <c r="B354" s="6"/>
      <c r="C354" s="6"/>
      <c r="D354" s="6"/>
      <c r="E354" s="6"/>
      <c r="F354" s="6"/>
      <c r="G354" s="6"/>
      <c r="H354" s="6"/>
      <c r="I354" s="6"/>
      <c r="J354" s="6"/>
      <c r="K354" s="6"/>
      <c r="L354" s="6"/>
      <c r="M354" s="34"/>
    </row>
    <row r="355" spans="1:13" s="30" customFormat="1" x14ac:dyDescent="0.2">
      <c r="A355" s="6"/>
      <c r="B355" s="6"/>
      <c r="C355" s="6"/>
      <c r="D355" s="6"/>
      <c r="E355" s="6"/>
      <c r="F355" s="6"/>
      <c r="G355" s="6"/>
      <c r="H355" s="6"/>
      <c r="I355" s="6"/>
      <c r="J355" s="6"/>
      <c r="K355" s="6"/>
      <c r="L355" s="6"/>
      <c r="M355" s="34"/>
    </row>
    <row r="356" spans="1:13" s="30" customFormat="1" x14ac:dyDescent="0.2">
      <c r="A356" s="6"/>
      <c r="B356" s="6"/>
      <c r="C356" s="6"/>
      <c r="D356" s="6"/>
      <c r="E356" s="6"/>
      <c r="F356" s="6"/>
      <c r="G356" s="6"/>
      <c r="H356" s="6"/>
      <c r="I356" s="6"/>
      <c r="J356" s="6"/>
      <c r="K356" s="6"/>
      <c r="L356" s="6"/>
      <c r="M356" s="34"/>
    </row>
    <row r="357" spans="1:13" s="30" customFormat="1" x14ac:dyDescent="0.2">
      <c r="A357" s="6"/>
      <c r="B357" s="6"/>
      <c r="C357" s="6"/>
      <c r="D357" s="6"/>
      <c r="E357" s="6"/>
      <c r="F357" s="6"/>
      <c r="G357" s="6"/>
      <c r="H357" s="6"/>
      <c r="I357" s="6"/>
      <c r="J357" s="6"/>
      <c r="K357" s="6"/>
      <c r="L357" s="6"/>
      <c r="M357" s="34"/>
    </row>
    <row r="358" spans="1:13" s="30" customFormat="1" x14ac:dyDescent="0.2">
      <c r="A358" s="6"/>
      <c r="B358" s="6"/>
      <c r="C358" s="6"/>
      <c r="D358" s="6"/>
      <c r="E358" s="6"/>
      <c r="F358" s="6"/>
      <c r="G358" s="6"/>
      <c r="H358" s="6"/>
      <c r="I358" s="6"/>
      <c r="J358" s="6"/>
      <c r="K358" s="6"/>
      <c r="L358" s="6"/>
      <c r="M358" s="34"/>
    </row>
    <row r="359" spans="1:13" s="30" customFormat="1" x14ac:dyDescent="0.2">
      <c r="A359" s="6"/>
      <c r="B359" s="6"/>
      <c r="C359" s="6"/>
      <c r="D359" s="6"/>
      <c r="E359" s="6"/>
      <c r="F359" s="6"/>
      <c r="G359" s="6"/>
      <c r="H359" s="6"/>
      <c r="I359" s="6"/>
      <c r="J359" s="6"/>
      <c r="K359" s="6"/>
      <c r="L359" s="6"/>
      <c r="M359" s="34"/>
    </row>
    <row r="360" spans="1:13" s="30" customFormat="1" x14ac:dyDescent="0.2">
      <c r="A360" s="6"/>
      <c r="B360" s="6"/>
      <c r="C360" s="6"/>
      <c r="D360" s="6"/>
      <c r="E360" s="6"/>
      <c r="F360" s="6"/>
      <c r="G360" s="6"/>
      <c r="H360" s="6"/>
      <c r="I360" s="6"/>
      <c r="J360" s="6"/>
      <c r="K360" s="6"/>
      <c r="L360" s="6"/>
      <c r="M360" s="34"/>
    </row>
    <row r="361" spans="1:13" s="30" customFormat="1" x14ac:dyDescent="0.2">
      <c r="A361" s="6"/>
      <c r="B361" s="6"/>
      <c r="C361" s="6"/>
      <c r="D361" s="6"/>
      <c r="E361" s="6"/>
      <c r="F361" s="6"/>
      <c r="G361" s="6"/>
      <c r="H361" s="6"/>
      <c r="I361" s="6"/>
      <c r="J361" s="6"/>
      <c r="K361" s="6"/>
      <c r="L361" s="6"/>
      <c r="M361" s="34"/>
    </row>
    <row r="362" spans="1:13" s="30" customFormat="1" x14ac:dyDescent="0.2">
      <c r="A362" s="6"/>
      <c r="B362" s="6"/>
      <c r="C362" s="6"/>
      <c r="D362" s="6"/>
      <c r="E362" s="6"/>
      <c r="F362" s="6"/>
      <c r="G362" s="6"/>
      <c r="H362" s="6"/>
      <c r="I362" s="6"/>
      <c r="J362" s="6"/>
      <c r="K362" s="6"/>
      <c r="L362" s="6"/>
      <c r="M362" s="34"/>
    </row>
    <row r="363" spans="1:13" s="30" customFormat="1" x14ac:dyDescent="0.2">
      <c r="A363" s="6"/>
      <c r="B363" s="6"/>
      <c r="C363" s="6"/>
      <c r="D363" s="6"/>
      <c r="E363" s="6"/>
      <c r="F363" s="6"/>
      <c r="G363" s="6"/>
      <c r="H363" s="6"/>
      <c r="I363" s="6"/>
      <c r="J363" s="6"/>
      <c r="K363" s="6"/>
      <c r="L363" s="6"/>
      <c r="M363" s="34"/>
    </row>
    <row r="364" spans="1:13" s="30" customFormat="1" x14ac:dyDescent="0.2">
      <c r="A364" s="6"/>
      <c r="B364" s="6"/>
      <c r="C364" s="6"/>
      <c r="D364" s="6"/>
      <c r="E364" s="6"/>
      <c r="F364" s="6"/>
      <c r="G364" s="6"/>
      <c r="H364" s="6"/>
      <c r="I364" s="6"/>
      <c r="J364" s="6"/>
      <c r="K364" s="6"/>
      <c r="L364" s="6"/>
      <c r="M364" s="34"/>
    </row>
    <row r="365" spans="1:13" s="30" customFormat="1" x14ac:dyDescent="0.2">
      <c r="A365" s="6"/>
      <c r="B365" s="6"/>
      <c r="C365" s="6"/>
      <c r="D365" s="6"/>
      <c r="E365" s="6"/>
      <c r="F365" s="6"/>
      <c r="G365" s="6"/>
      <c r="H365" s="6"/>
      <c r="I365" s="6"/>
      <c r="J365" s="6"/>
      <c r="K365" s="6"/>
      <c r="L365" s="6"/>
      <c r="M365" s="34"/>
    </row>
    <row r="366" spans="1:13" s="30" customFormat="1" x14ac:dyDescent="0.2">
      <c r="A366" s="6"/>
      <c r="B366" s="6"/>
      <c r="C366" s="6"/>
      <c r="D366" s="6"/>
      <c r="E366" s="6"/>
      <c r="F366" s="6"/>
      <c r="G366" s="6"/>
      <c r="H366" s="6"/>
      <c r="I366" s="6"/>
      <c r="J366" s="6"/>
      <c r="K366" s="6"/>
      <c r="L366" s="6"/>
      <c r="M366" s="34"/>
    </row>
    <row r="367" spans="1:13" s="30" customFormat="1" x14ac:dyDescent="0.2">
      <c r="A367" s="6"/>
      <c r="B367" s="6"/>
      <c r="C367" s="6"/>
      <c r="D367" s="6"/>
      <c r="E367" s="6"/>
      <c r="F367" s="6"/>
      <c r="G367" s="6"/>
      <c r="H367" s="6"/>
      <c r="I367" s="6"/>
      <c r="J367" s="6"/>
      <c r="K367" s="6"/>
      <c r="L367" s="6"/>
      <c r="M367" s="34"/>
    </row>
    <row r="368" spans="1:13" s="30" customFormat="1" x14ac:dyDescent="0.2">
      <c r="A368" s="6"/>
      <c r="B368" s="6"/>
      <c r="C368" s="6"/>
      <c r="D368" s="6"/>
      <c r="E368" s="6"/>
      <c r="F368" s="6"/>
      <c r="G368" s="6"/>
      <c r="H368" s="6"/>
      <c r="I368" s="6"/>
      <c r="J368" s="6"/>
      <c r="K368" s="6"/>
      <c r="L368" s="6"/>
      <c r="M368" s="34"/>
    </row>
    <row r="369" spans="1:13" s="30" customFormat="1" x14ac:dyDescent="0.2">
      <c r="A369" s="6"/>
      <c r="B369" s="6"/>
      <c r="C369" s="6"/>
      <c r="D369" s="6"/>
      <c r="E369" s="6"/>
      <c r="F369" s="6"/>
      <c r="G369" s="6"/>
      <c r="H369" s="6"/>
      <c r="I369" s="6"/>
      <c r="J369" s="6"/>
      <c r="K369" s="6"/>
      <c r="L369" s="6"/>
      <c r="M369" s="34"/>
    </row>
    <row r="370" spans="1:13" s="30" customFormat="1" x14ac:dyDescent="0.2">
      <c r="A370" s="6"/>
      <c r="B370" s="6"/>
      <c r="C370" s="6"/>
      <c r="D370" s="6"/>
      <c r="E370" s="6"/>
      <c r="F370" s="6"/>
      <c r="G370" s="6"/>
      <c r="H370" s="6"/>
      <c r="I370" s="6"/>
      <c r="J370" s="6"/>
      <c r="K370" s="6"/>
      <c r="L370" s="6"/>
      <c r="M370" s="34"/>
    </row>
    <row r="371" spans="1:13" s="30" customFormat="1" x14ac:dyDescent="0.2">
      <c r="A371" s="6"/>
      <c r="B371" s="6"/>
      <c r="C371" s="6"/>
      <c r="D371" s="6"/>
      <c r="E371" s="6"/>
      <c r="F371" s="6"/>
      <c r="G371" s="6"/>
      <c r="H371" s="6"/>
      <c r="I371" s="6"/>
      <c r="J371" s="6"/>
      <c r="K371" s="6"/>
      <c r="L371" s="6"/>
      <c r="M371" s="34"/>
    </row>
    <row r="372" spans="1:13" s="30" customFormat="1" x14ac:dyDescent="0.2">
      <c r="A372" s="6"/>
      <c r="B372" s="6"/>
      <c r="C372" s="6"/>
      <c r="D372" s="6"/>
      <c r="E372" s="6"/>
      <c r="F372" s="6"/>
      <c r="G372" s="6"/>
      <c r="H372" s="6"/>
      <c r="I372" s="6"/>
      <c r="J372" s="6"/>
      <c r="K372" s="6"/>
      <c r="L372" s="6"/>
      <c r="M372" s="34"/>
    </row>
    <row r="373" spans="1:13" s="30" customFormat="1" x14ac:dyDescent="0.2">
      <c r="A373" s="6"/>
      <c r="B373" s="6"/>
      <c r="C373" s="6"/>
      <c r="D373" s="6"/>
      <c r="E373" s="6"/>
      <c r="F373" s="6"/>
      <c r="G373" s="6"/>
      <c r="H373" s="6"/>
      <c r="I373" s="6"/>
      <c r="J373" s="6"/>
      <c r="K373" s="6"/>
      <c r="L373" s="6"/>
      <c r="M373" s="34"/>
    </row>
    <row r="374" spans="1:13" s="30" customFormat="1" x14ac:dyDescent="0.2">
      <c r="A374" s="6"/>
      <c r="B374" s="6"/>
      <c r="C374" s="6"/>
      <c r="D374" s="6"/>
      <c r="E374" s="6"/>
      <c r="F374" s="6"/>
      <c r="G374" s="6"/>
      <c r="H374" s="6"/>
      <c r="I374" s="6"/>
      <c r="J374" s="6"/>
      <c r="K374" s="6"/>
      <c r="L374" s="6"/>
      <c r="M374" s="34"/>
    </row>
    <row r="375" spans="1:13" s="30" customFormat="1" x14ac:dyDescent="0.2">
      <c r="A375" s="6"/>
      <c r="B375" s="6"/>
      <c r="C375" s="6"/>
      <c r="D375" s="6"/>
      <c r="E375" s="6"/>
      <c r="F375" s="6"/>
      <c r="G375" s="6"/>
      <c r="H375" s="6"/>
      <c r="I375" s="6"/>
      <c r="J375" s="6"/>
      <c r="K375" s="6"/>
      <c r="L375" s="6"/>
      <c r="M375" s="34"/>
    </row>
    <row r="376" spans="1:13" s="30" customFormat="1" x14ac:dyDescent="0.2">
      <c r="A376" s="6"/>
      <c r="B376" s="6"/>
      <c r="C376" s="6"/>
      <c r="D376" s="6"/>
      <c r="E376" s="6"/>
      <c r="F376" s="6"/>
      <c r="G376" s="6"/>
      <c r="H376" s="6"/>
      <c r="I376" s="6"/>
      <c r="J376" s="6"/>
      <c r="K376" s="6"/>
      <c r="L376" s="6"/>
      <c r="M376" s="34"/>
    </row>
    <row r="377" spans="1:13" s="30" customFormat="1" x14ac:dyDescent="0.2">
      <c r="A377" s="6"/>
      <c r="B377" s="6"/>
      <c r="C377" s="6"/>
      <c r="D377" s="6"/>
      <c r="E377" s="6"/>
      <c r="F377" s="6"/>
      <c r="G377" s="6"/>
      <c r="H377" s="6"/>
      <c r="I377" s="6"/>
      <c r="J377" s="6"/>
      <c r="K377" s="6"/>
      <c r="L377" s="6"/>
      <c r="M377" s="34"/>
    </row>
    <row r="378" spans="1:13" s="30" customFormat="1" x14ac:dyDescent="0.2">
      <c r="A378" s="6"/>
      <c r="B378" s="6"/>
      <c r="C378" s="6"/>
      <c r="D378" s="6"/>
      <c r="E378" s="6"/>
      <c r="F378" s="6"/>
      <c r="G378" s="6"/>
      <c r="H378" s="6"/>
      <c r="I378" s="6"/>
      <c r="J378" s="6"/>
      <c r="K378" s="6"/>
      <c r="L378" s="6"/>
      <c r="M378" s="34"/>
    </row>
    <row r="379" spans="1:13" s="30" customFormat="1" x14ac:dyDescent="0.2">
      <c r="A379" s="6"/>
      <c r="B379" s="6"/>
      <c r="C379" s="6"/>
      <c r="D379" s="6"/>
      <c r="E379" s="6"/>
      <c r="F379" s="6"/>
      <c r="G379" s="6"/>
      <c r="H379" s="6"/>
      <c r="I379" s="6"/>
      <c r="J379" s="6"/>
      <c r="K379" s="6"/>
      <c r="L379" s="6"/>
      <c r="M379" s="34"/>
    </row>
    <row r="380" spans="1:13" s="30" customFormat="1" x14ac:dyDescent="0.2">
      <c r="A380" s="6"/>
      <c r="B380" s="6"/>
      <c r="C380" s="6"/>
      <c r="D380" s="6"/>
      <c r="E380" s="6"/>
      <c r="F380" s="6"/>
      <c r="G380" s="6"/>
      <c r="H380" s="6"/>
      <c r="I380" s="6"/>
      <c r="J380" s="6"/>
      <c r="K380" s="6"/>
      <c r="L380" s="6"/>
      <c r="M380" s="34"/>
    </row>
    <row r="381" spans="1:13" s="30" customFormat="1" x14ac:dyDescent="0.2">
      <c r="A381" s="6"/>
      <c r="B381" s="6"/>
      <c r="C381" s="6"/>
      <c r="D381" s="6"/>
      <c r="E381" s="6"/>
      <c r="F381" s="6"/>
      <c r="G381" s="6"/>
      <c r="H381" s="6"/>
      <c r="I381" s="6"/>
      <c r="J381" s="6"/>
      <c r="K381" s="6"/>
      <c r="L381" s="6"/>
      <c r="M381" s="34"/>
    </row>
    <row r="382" spans="1:13" s="30" customFormat="1" x14ac:dyDescent="0.2">
      <c r="A382" s="6"/>
      <c r="B382" s="6"/>
      <c r="C382" s="6"/>
      <c r="D382" s="6"/>
      <c r="E382" s="6"/>
      <c r="F382" s="6"/>
      <c r="G382" s="6"/>
      <c r="H382" s="6"/>
      <c r="I382" s="6"/>
      <c r="J382" s="6"/>
      <c r="K382" s="6"/>
      <c r="L382" s="6"/>
      <c r="M382" s="34"/>
    </row>
    <row r="383" spans="1:13" s="30" customFormat="1" x14ac:dyDescent="0.2">
      <c r="A383" s="6"/>
      <c r="B383" s="6"/>
      <c r="C383" s="6"/>
      <c r="D383" s="6"/>
      <c r="E383" s="6"/>
      <c r="F383" s="6"/>
      <c r="G383" s="6"/>
      <c r="H383" s="6"/>
      <c r="I383" s="6"/>
      <c r="J383" s="6"/>
      <c r="K383" s="6"/>
      <c r="L383" s="6"/>
      <c r="M383" s="34"/>
    </row>
    <row r="384" spans="1:13" s="30" customFormat="1" x14ac:dyDescent="0.2">
      <c r="A384" s="6"/>
      <c r="B384" s="6"/>
      <c r="C384" s="6"/>
      <c r="D384" s="6"/>
      <c r="E384" s="6"/>
      <c r="F384" s="6"/>
      <c r="G384" s="6"/>
      <c r="H384" s="6"/>
      <c r="I384" s="6"/>
      <c r="J384" s="6"/>
      <c r="K384" s="6"/>
      <c r="L384" s="6"/>
      <c r="M384" s="34"/>
    </row>
    <row r="385" spans="1:13" s="30" customFormat="1" x14ac:dyDescent="0.2">
      <c r="A385" s="6"/>
      <c r="B385" s="6"/>
      <c r="C385" s="6"/>
      <c r="D385" s="6"/>
      <c r="E385" s="6"/>
      <c r="F385" s="6"/>
      <c r="G385" s="6"/>
      <c r="H385" s="6"/>
      <c r="I385" s="6"/>
      <c r="J385" s="6"/>
      <c r="K385" s="6"/>
      <c r="L385" s="6"/>
      <c r="M385" s="34"/>
    </row>
    <row r="386" spans="1:13" s="30" customFormat="1" x14ac:dyDescent="0.2">
      <c r="A386" s="6"/>
      <c r="B386" s="6"/>
      <c r="C386" s="6"/>
      <c r="D386" s="6"/>
      <c r="E386" s="6"/>
      <c r="F386" s="6"/>
      <c r="G386" s="6"/>
      <c r="H386" s="6"/>
      <c r="I386" s="6"/>
      <c r="J386" s="6"/>
      <c r="K386" s="6"/>
      <c r="L386" s="6"/>
      <c r="M386" s="34"/>
    </row>
    <row r="387" spans="1:13" s="30" customFormat="1" x14ac:dyDescent="0.2">
      <c r="A387" s="6"/>
      <c r="B387" s="6"/>
      <c r="C387" s="6"/>
      <c r="D387" s="6"/>
      <c r="E387" s="6"/>
      <c r="F387" s="6"/>
      <c r="G387" s="6"/>
      <c r="H387" s="6"/>
      <c r="I387" s="6"/>
      <c r="J387" s="6"/>
      <c r="K387" s="6"/>
      <c r="L387" s="6"/>
      <c r="M387" s="34"/>
    </row>
    <row r="388" spans="1:13" s="30" customFormat="1" x14ac:dyDescent="0.2">
      <c r="A388" s="6"/>
      <c r="B388" s="6"/>
      <c r="C388" s="6"/>
      <c r="D388" s="6"/>
      <c r="E388" s="6"/>
      <c r="F388" s="6"/>
      <c r="G388" s="6"/>
      <c r="H388" s="6"/>
      <c r="I388" s="6"/>
      <c r="J388" s="6"/>
      <c r="K388" s="6"/>
      <c r="L388" s="6"/>
      <c r="M388" s="34"/>
    </row>
    <row r="389" spans="1:13" s="30" customFormat="1" x14ac:dyDescent="0.2">
      <c r="A389" s="6"/>
      <c r="B389" s="6"/>
      <c r="C389" s="6"/>
      <c r="D389" s="6"/>
      <c r="E389" s="6"/>
      <c r="F389" s="6"/>
      <c r="G389" s="6"/>
      <c r="H389" s="6"/>
      <c r="I389" s="6"/>
      <c r="J389" s="6"/>
      <c r="K389" s="6"/>
      <c r="L389" s="6"/>
      <c r="M389" s="34"/>
    </row>
    <row r="390" spans="1:13" s="30" customFormat="1" x14ac:dyDescent="0.2">
      <c r="A390" s="6"/>
      <c r="B390" s="6"/>
      <c r="C390" s="6"/>
      <c r="D390" s="6"/>
      <c r="E390" s="6"/>
      <c r="F390" s="6"/>
      <c r="G390" s="6"/>
      <c r="H390" s="6"/>
      <c r="I390" s="6"/>
      <c r="J390" s="6"/>
      <c r="K390" s="6"/>
      <c r="L390" s="6"/>
      <c r="M390" s="34"/>
    </row>
    <row r="391" spans="1:13" s="30" customFormat="1" x14ac:dyDescent="0.2">
      <c r="A391" s="6"/>
      <c r="B391" s="6"/>
      <c r="C391" s="6"/>
      <c r="D391" s="6"/>
      <c r="E391" s="6"/>
      <c r="F391" s="6"/>
      <c r="G391" s="6"/>
      <c r="H391" s="6"/>
      <c r="I391" s="6"/>
      <c r="J391" s="6"/>
      <c r="K391" s="6"/>
      <c r="L391" s="6"/>
      <c r="M391" s="34"/>
    </row>
    <row r="392" spans="1:13" s="30" customFormat="1" x14ac:dyDescent="0.2">
      <c r="A392" s="6"/>
      <c r="B392" s="6"/>
      <c r="C392" s="6"/>
      <c r="D392" s="6"/>
      <c r="E392" s="6"/>
      <c r="F392" s="6"/>
      <c r="G392" s="6"/>
      <c r="H392" s="6"/>
      <c r="I392" s="6"/>
      <c r="J392" s="6"/>
      <c r="K392" s="6"/>
      <c r="L392" s="6"/>
      <c r="M392" s="34"/>
    </row>
    <row r="393" spans="1:13" s="30" customFormat="1" x14ac:dyDescent="0.2">
      <c r="A393" s="6"/>
      <c r="B393" s="6"/>
      <c r="C393" s="6"/>
      <c r="D393" s="6"/>
      <c r="E393" s="6"/>
      <c r="F393" s="6"/>
      <c r="G393" s="6"/>
      <c r="H393" s="6"/>
      <c r="I393" s="6"/>
      <c r="J393" s="6"/>
      <c r="K393" s="6"/>
      <c r="L393" s="6"/>
      <c r="M393" s="34"/>
    </row>
    <row r="394" spans="1:13" s="30" customFormat="1" x14ac:dyDescent="0.2">
      <c r="A394" s="6"/>
      <c r="B394" s="6"/>
      <c r="C394" s="6"/>
      <c r="D394" s="6"/>
      <c r="E394" s="6"/>
      <c r="F394" s="6"/>
      <c r="G394" s="6"/>
      <c r="H394" s="6"/>
      <c r="I394" s="6"/>
      <c r="J394" s="6"/>
      <c r="K394" s="6"/>
      <c r="L394" s="6"/>
      <c r="M394" s="34"/>
    </row>
    <row r="395" spans="1:13" s="30" customFormat="1" x14ac:dyDescent="0.2">
      <c r="A395" s="6"/>
      <c r="B395" s="6"/>
      <c r="C395" s="6"/>
      <c r="D395" s="6"/>
      <c r="E395" s="6"/>
      <c r="F395" s="6"/>
      <c r="G395" s="6"/>
      <c r="H395" s="6"/>
      <c r="I395" s="6"/>
      <c r="J395" s="6"/>
      <c r="K395" s="6"/>
      <c r="L395" s="6"/>
      <c r="M395" s="34"/>
    </row>
    <row r="396" spans="1:13" s="30" customFormat="1" x14ac:dyDescent="0.2">
      <c r="A396" s="6"/>
      <c r="B396" s="6"/>
      <c r="C396" s="6"/>
      <c r="D396" s="6"/>
      <c r="E396" s="6"/>
      <c r="F396" s="6"/>
      <c r="G396" s="6"/>
      <c r="H396" s="6"/>
      <c r="I396" s="6"/>
      <c r="J396" s="6"/>
      <c r="K396" s="6"/>
      <c r="L396" s="6"/>
      <c r="M396" s="34"/>
    </row>
    <row r="397" spans="1:13" s="30" customFormat="1" x14ac:dyDescent="0.2">
      <c r="A397" s="6"/>
      <c r="B397" s="6"/>
      <c r="C397" s="6"/>
      <c r="D397" s="6"/>
      <c r="E397" s="6"/>
      <c r="F397" s="6"/>
      <c r="G397" s="6"/>
      <c r="H397" s="6"/>
      <c r="I397" s="6"/>
      <c r="J397" s="6"/>
      <c r="K397" s="6"/>
      <c r="L397" s="6"/>
      <c r="M397" s="34"/>
    </row>
    <row r="398" spans="1:13" s="30" customFormat="1" x14ac:dyDescent="0.2">
      <c r="A398" s="6"/>
      <c r="B398" s="6"/>
      <c r="C398" s="6"/>
      <c r="D398" s="6"/>
      <c r="E398" s="6"/>
      <c r="F398" s="6"/>
      <c r="G398" s="6"/>
      <c r="H398" s="6"/>
      <c r="I398" s="6"/>
      <c r="J398" s="6"/>
      <c r="K398" s="6"/>
      <c r="L398" s="6"/>
      <c r="M398" s="34"/>
    </row>
    <row r="399" spans="1:13" s="30" customFormat="1" x14ac:dyDescent="0.2">
      <c r="A399" s="6"/>
      <c r="B399" s="6"/>
      <c r="C399" s="6"/>
      <c r="D399" s="6"/>
      <c r="E399" s="6"/>
      <c r="F399" s="6"/>
      <c r="G399" s="6"/>
      <c r="H399" s="6"/>
      <c r="I399" s="6"/>
      <c r="J399" s="6"/>
      <c r="K399" s="6"/>
      <c r="L399" s="6"/>
      <c r="M399" s="34"/>
    </row>
    <row r="400" spans="1:13" s="30" customFormat="1" x14ac:dyDescent="0.2">
      <c r="A400" s="6"/>
      <c r="B400" s="6"/>
      <c r="C400" s="6"/>
      <c r="D400" s="6"/>
      <c r="E400" s="6"/>
      <c r="F400" s="6"/>
      <c r="G400" s="6"/>
      <c r="H400" s="6"/>
      <c r="I400" s="6"/>
      <c r="J400" s="6"/>
      <c r="K400" s="6"/>
      <c r="L400" s="6"/>
      <c r="M400" s="34"/>
    </row>
    <row r="401" spans="1:13" s="30" customFormat="1" x14ac:dyDescent="0.2">
      <c r="A401" s="6"/>
      <c r="B401" s="6"/>
      <c r="C401" s="6"/>
      <c r="D401" s="6"/>
      <c r="E401" s="6"/>
      <c r="F401" s="6"/>
      <c r="G401" s="6"/>
      <c r="H401" s="6"/>
      <c r="I401" s="6"/>
      <c r="J401" s="6"/>
      <c r="K401" s="6"/>
      <c r="L401" s="6"/>
      <c r="M401" s="34"/>
    </row>
    <row r="402" spans="1:13" s="30" customFormat="1" x14ac:dyDescent="0.2">
      <c r="A402" s="6"/>
      <c r="B402" s="6"/>
      <c r="C402" s="6"/>
      <c r="D402" s="6"/>
      <c r="E402" s="6"/>
      <c r="F402" s="6"/>
      <c r="G402" s="6"/>
      <c r="H402" s="6"/>
      <c r="I402" s="6"/>
      <c r="J402" s="6"/>
      <c r="K402" s="6"/>
      <c r="L402" s="6"/>
      <c r="M402" s="34"/>
    </row>
    <row r="403" spans="1:13" s="30" customFormat="1" x14ac:dyDescent="0.2">
      <c r="A403" s="6"/>
      <c r="B403" s="6"/>
      <c r="C403" s="6"/>
      <c r="D403" s="6"/>
      <c r="E403" s="6"/>
      <c r="F403" s="6"/>
      <c r="G403" s="6"/>
      <c r="H403" s="6"/>
      <c r="I403" s="6"/>
      <c r="J403" s="6"/>
      <c r="K403" s="6"/>
      <c r="L403" s="6"/>
      <c r="M403" s="34"/>
    </row>
    <row r="404" spans="1:13" s="30" customFormat="1" x14ac:dyDescent="0.2">
      <c r="A404" s="6"/>
      <c r="B404" s="6"/>
      <c r="C404" s="6"/>
      <c r="D404" s="6"/>
      <c r="E404" s="6"/>
      <c r="F404" s="6"/>
      <c r="G404" s="6"/>
      <c r="H404" s="6"/>
      <c r="I404" s="6"/>
      <c r="J404" s="6"/>
      <c r="K404" s="6"/>
      <c r="L404" s="6"/>
      <c r="M404" s="34"/>
    </row>
    <row r="405" spans="1:13" s="30" customFormat="1" x14ac:dyDescent="0.2">
      <c r="A405" s="6"/>
      <c r="B405" s="6"/>
      <c r="C405" s="6"/>
      <c r="D405" s="6"/>
      <c r="E405" s="6"/>
      <c r="F405" s="6"/>
      <c r="G405" s="6"/>
      <c r="H405" s="6"/>
      <c r="I405" s="6"/>
      <c r="J405" s="6"/>
      <c r="K405" s="6"/>
      <c r="L405" s="6"/>
      <c r="M405" s="34"/>
    </row>
    <row r="406" spans="1:13" s="30" customFormat="1" x14ac:dyDescent="0.2">
      <c r="A406" s="6"/>
      <c r="B406" s="6"/>
      <c r="C406" s="6"/>
      <c r="D406" s="6"/>
      <c r="E406" s="6"/>
      <c r="F406" s="6"/>
      <c r="G406" s="6"/>
      <c r="H406" s="6"/>
      <c r="I406" s="6"/>
      <c r="J406" s="6"/>
      <c r="K406" s="6"/>
      <c r="L406" s="6"/>
      <c r="M406" s="34"/>
    </row>
    <row r="407" spans="1:13" s="30" customFormat="1" x14ac:dyDescent="0.2">
      <c r="A407" s="6"/>
      <c r="B407" s="6"/>
      <c r="C407" s="6"/>
      <c r="D407" s="6"/>
      <c r="E407" s="6"/>
      <c r="F407" s="6"/>
      <c r="G407" s="6"/>
      <c r="H407" s="6"/>
      <c r="I407" s="6"/>
      <c r="J407" s="6"/>
      <c r="K407" s="6"/>
      <c r="L407" s="6"/>
      <c r="M407" s="34"/>
    </row>
    <row r="408" spans="1:13" s="30" customFormat="1" x14ac:dyDescent="0.2">
      <c r="A408" s="6"/>
      <c r="B408" s="6"/>
      <c r="C408" s="6"/>
      <c r="D408" s="6"/>
      <c r="E408" s="6"/>
      <c r="F408" s="6"/>
      <c r="G408" s="6"/>
      <c r="H408" s="6"/>
      <c r="I408" s="6"/>
      <c r="J408" s="6"/>
      <c r="K408" s="6"/>
      <c r="L408" s="6"/>
      <c r="M408" s="34"/>
    </row>
    <row r="409" spans="1:13" s="30" customFormat="1" x14ac:dyDescent="0.2">
      <c r="A409" s="6"/>
      <c r="B409" s="6"/>
      <c r="C409" s="6"/>
      <c r="D409" s="6"/>
      <c r="E409" s="6"/>
      <c r="F409" s="6"/>
      <c r="G409" s="6"/>
      <c r="H409" s="6"/>
      <c r="I409" s="6"/>
      <c r="J409" s="6"/>
      <c r="K409" s="6"/>
      <c r="L409" s="6"/>
      <c r="M409" s="34"/>
    </row>
    <row r="410" spans="1:13" s="30" customFormat="1" x14ac:dyDescent="0.2">
      <c r="A410" s="6"/>
      <c r="B410" s="6"/>
      <c r="C410" s="6"/>
      <c r="D410" s="6"/>
      <c r="E410" s="6"/>
      <c r="F410" s="6"/>
      <c r="G410" s="6"/>
      <c r="H410" s="6"/>
      <c r="I410" s="6"/>
      <c r="J410" s="6"/>
      <c r="K410" s="6"/>
      <c r="L410" s="6"/>
      <c r="M410" s="34"/>
    </row>
    <row r="411" spans="1:13" s="30" customFormat="1" x14ac:dyDescent="0.2">
      <c r="A411" s="6"/>
      <c r="B411" s="6"/>
      <c r="C411" s="6"/>
      <c r="D411" s="6"/>
      <c r="E411" s="6"/>
      <c r="F411" s="6"/>
      <c r="G411" s="6"/>
      <c r="H411" s="6"/>
      <c r="I411" s="6"/>
      <c r="J411" s="6"/>
      <c r="K411" s="6"/>
      <c r="L411" s="6"/>
      <c r="M411" s="34"/>
    </row>
    <row r="412" spans="1:13" s="30" customFormat="1" x14ac:dyDescent="0.2">
      <c r="A412" s="6"/>
      <c r="B412" s="6"/>
      <c r="C412" s="6"/>
      <c r="D412" s="6"/>
      <c r="E412" s="6"/>
      <c r="F412" s="6"/>
      <c r="G412" s="6"/>
      <c r="H412" s="6"/>
      <c r="I412" s="6"/>
      <c r="J412" s="6"/>
      <c r="K412" s="6"/>
      <c r="L412" s="6"/>
      <c r="M412" s="34"/>
    </row>
    <row r="413" spans="1:13" s="30" customFormat="1" x14ac:dyDescent="0.2">
      <c r="A413" s="6"/>
      <c r="B413" s="6"/>
      <c r="C413" s="6"/>
      <c r="D413" s="6"/>
      <c r="E413" s="6"/>
      <c r="F413" s="6"/>
      <c r="G413" s="6"/>
      <c r="H413" s="6"/>
      <c r="I413" s="6"/>
      <c r="J413" s="6"/>
      <c r="K413" s="6"/>
      <c r="L413" s="6"/>
      <c r="M413" s="34"/>
    </row>
    <row r="414" spans="1:13" s="30" customFormat="1" x14ac:dyDescent="0.2">
      <c r="A414" s="6"/>
      <c r="B414" s="6"/>
      <c r="C414" s="6"/>
      <c r="D414" s="6"/>
      <c r="E414" s="6"/>
      <c r="F414" s="6"/>
      <c r="G414" s="6"/>
      <c r="H414" s="6"/>
      <c r="I414" s="6"/>
      <c r="J414" s="6"/>
      <c r="K414" s="6"/>
      <c r="L414" s="6"/>
      <c r="M414" s="34"/>
    </row>
    <row r="415" spans="1:13" s="30" customFormat="1" x14ac:dyDescent="0.2">
      <c r="A415" s="6"/>
      <c r="B415" s="6"/>
      <c r="C415" s="6"/>
      <c r="D415" s="6"/>
      <c r="E415" s="6"/>
      <c r="F415" s="6"/>
      <c r="G415" s="6"/>
      <c r="H415" s="6"/>
      <c r="I415" s="6"/>
      <c r="J415" s="6"/>
      <c r="K415" s="6"/>
      <c r="L415" s="6"/>
      <c r="M415" s="34"/>
    </row>
    <row r="416" spans="1:13" s="30" customFormat="1" x14ac:dyDescent="0.2">
      <c r="A416" s="6"/>
      <c r="B416" s="6"/>
      <c r="C416" s="6"/>
      <c r="D416" s="6"/>
      <c r="E416" s="6"/>
      <c r="F416" s="6"/>
      <c r="G416" s="6"/>
      <c r="H416" s="6"/>
      <c r="I416" s="6"/>
      <c r="J416" s="6"/>
      <c r="K416" s="6"/>
      <c r="L416" s="6"/>
      <c r="M416" s="34"/>
    </row>
    <row r="417" spans="1:13" s="30" customFormat="1" x14ac:dyDescent="0.2">
      <c r="A417" s="6"/>
      <c r="B417" s="6"/>
      <c r="C417" s="6"/>
      <c r="D417" s="6"/>
      <c r="E417" s="6"/>
      <c r="F417" s="6"/>
      <c r="G417" s="6"/>
      <c r="H417" s="6"/>
      <c r="I417" s="6"/>
      <c r="J417" s="6"/>
      <c r="K417" s="6"/>
      <c r="L417" s="6"/>
      <c r="M417" s="34"/>
    </row>
    <row r="418" spans="1:13" s="30" customFormat="1" x14ac:dyDescent="0.2">
      <c r="A418" s="6"/>
      <c r="B418" s="6"/>
      <c r="C418" s="6"/>
      <c r="D418" s="6"/>
      <c r="E418" s="6"/>
      <c r="F418" s="6"/>
      <c r="G418" s="6"/>
      <c r="H418" s="6"/>
      <c r="I418" s="6"/>
      <c r="J418" s="6"/>
      <c r="K418" s="6"/>
      <c r="L418" s="6"/>
      <c r="M418" s="34"/>
    </row>
    <row r="419" spans="1:13" s="30" customFormat="1" x14ac:dyDescent="0.2">
      <c r="A419" s="6"/>
      <c r="B419" s="6"/>
      <c r="C419" s="6"/>
      <c r="D419" s="6"/>
      <c r="E419" s="6"/>
      <c r="F419" s="6"/>
      <c r="G419" s="6"/>
      <c r="H419" s="6"/>
      <c r="I419" s="6"/>
      <c r="J419" s="6"/>
      <c r="K419" s="6"/>
      <c r="L419" s="6"/>
      <c r="M419" s="34"/>
    </row>
    <row r="420" spans="1:13" s="30" customFormat="1" x14ac:dyDescent="0.2">
      <c r="A420" s="6"/>
      <c r="B420" s="6"/>
      <c r="C420" s="6"/>
      <c r="D420" s="6"/>
      <c r="E420" s="6"/>
      <c r="F420" s="6"/>
      <c r="G420" s="6"/>
      <c r="H420" s="6"/>
      <c r="I420" s="6"/>
      <c r="J420" s="6"/>
      <c r="K420" s="6"/>
      <c r="L420" s="6"/>
      <c r="M420" s="34"/>
    </row>
    <row r="421" spans="1:13" s="30" customFormat="1" x14ac:dyDescent="0.2">
      <c r="A421" s="6"/>
      <c r="B421" s="6"/>
      <c r="C421" s="6"/>
      <c r="D421" s="6"/>
      <c r="E421" s="6"/>
      <c r="F421" s="6"/>
      <c r="G421" s="6"/>
      <c r="H421" s="6"/>
      <c r="I421" s="6"/>
      <c r="J421" s="6"/>
      <c r="K421" s="6"/>
      <c r="L421" s="6"/>
      <c r="M421" s="34"/>
    </row>
    <row r="422" spans="1:13" s="30" customFormat="1" x14ac:dyDescent="0.2">
      <c r="A422" s="6"/>
      <c r="B422" s="6"/>
      <c r="C422" s="6"/>
      <c r="D422" s="6"/>
      <c r="E422" s="6"/>
      <c r="F422" s="6"/>
      <c r="G422" s="6"/>
      <c r="H422" s="6"/>
      <c r="I422" s="6"/>
      <c r="J422" s="6"/>
      <c r="K422" s="6"/>
      <c r="L422" s="6"/>
      <c r="M422" s="34"/>
    </row>
    <row r="423" spans="1:13" s="30" customFormat="1" x14ac:dyDescent="0.2">
      <c r="A423" s="6"/>
      <c r="B423" s="6"/>
      <c r="C423" s="6"/>
      <c r="D423" s="6"/>
      <c r="E423" s="6"/>
      <c r="F423" s="6"/>
      <c r="G423" s="6"/>
      <c r="H423" s="6"/>
      <c r="I423" s="6"/>
      <c r="J423" s="6"/>
      <c r="K423" s="6"/>
      <c r="L423" s="6"/>
      <c r="M423" s="34"/>
    </row>
    <row r="424" spans="1:13" s="30" customFormat="1" x14ac:dyDescent="0.2">
      <c r="A424" s="6"/>
      <c r="B424" s="6"/>
      <c r="C424" s="6"/>
      <c r="D424" s="6"/>
      <c r="E424" s="6"/>
      <c r="F424" s="6"/>
      <c r="G424" s="6"/>
      <c r="H424" s="6"/>
      <c r="I424" s="6"/>
      <c r="J424" s="6"/>
      <c r="K424" s="6"/>
      <c r="L424" s="6"/>
      <c r="M424" s="34"/>
    </row>
    <row r="425" spans="1:13" s="30" customFormat="1" x14ac:dyDescent="0.2">
      <c r="A425" s="6"/>
      <c r="B425" s="6"/>
      <c r="C425" s="6"/>
      <c r="D425" s="6"/>
      <c r="E425" s="6"/>
      <c r="F425" s="6"/>
      <c r="G425" s="6"/>
      <c r="H425" s="6"/>
      <c r="I425" s="6"/>
      <c r="J425" s="6"/>
      <c r="K425" s="6"/>
      <c r="L425" s="6"/>
      <c r="M425" s="34"/>
    </row>
    <row r="426" spans="1:13" s="30" customFormat="1" x14ac:dyDescent="0.2">
      <c r="A426" s="6"/>
      <c r="B426" s="6"/>
      <c r="C426" s="6"/>
      <c r="D426" s="6"/>
      <c r="E426" s="6"/>
      <c r="F426" s="6"/>
      <c r="G426" s="6"/>
      <c r="H426" s="6"/>
      <c r="I426" s="6"/>
      <c r="J426" s="6"/>
      <c r="K426" s="6"/>
      <c r="L426" s="6"/>
      <c r="M426" s="34"/>
    </row>
    <row r="427" spans="1:13" s="30" customFormat="1" x14ac:dyDescent="0.2">
      <c r="A427" s="6"/>
      <c r="B427" s="6"/>
      <c r="C427" s="6"/>
      <c r="D427" s="6"/>
      <c r="E427" s="6"/>
      <c r="F427" s="6"/>
      <c r="G427" s="6"/>
      <c r="H427" s="6"/>
      <c r="I427" s="6"/>
      <c r="J427" s="6"/>
      <c r="K427" s="6"/>
      <c r="L427" s="6"/>
      <c r="M427" s="34"/>
    </row>
    <row r="428" spans="1:13" s="30" customFormat="1" x14ac:dyDescent="0.2">
      <c r="A428" s="6"/>
      <c r="B428" s="6"/>
      <c r="C428" s="6"/>
      <c r="D428" s="6"/>
      <c r="E428" s="6"/>
      <c r="F428" s="6"/>
      <c r="G428" s="6"/>
      <c r="H428" s="6"/>
      <c r="I428" s="6"/>
      <c r="J428" s="6"/>
      <c r="K428" s="6"/>
      <c r="L428" s="6"/>
      <c r="M428" s="34"/>
    </row>
    <row r="429" spans="1:13" s="30" customFormat="1" x14ac:dyDescent="0.2">
      <c r="A429" s="6"/>
      <c r="B429" s="6"/>
      <c r="C429" s="6"/>
      <c r="D429" s="6"/>
      <c r="E429" s="6"/>
      <c r="F429" s="6"/>
      <c r="G429" s="6"/>
      <c r="H429" s="6"/>
      <c r="I429" s="6"/>
      <c r="J429" s="6"/>
      <c r="K429" s="6"/>
      <c r="L429" s="6"/>
      <c r="M429" s="34"/>
    </row>
    <row r="430" spans="1:13" s="30" customFormat="1" x14ac:dyDescent="0.2">
      <c r="A430" s="6"/>
      <c r="B430" s="6"/>
      <c r="C430" s="6"/>
      <c r="D430" s="6"/>
      <c r="E430" s="6"/>
      <c r="F430" s="6"/>
      <c r="G430" s="6"/>
      <c r="H430" s="6"/>
      <c r="I430" s="6"/>
      <c r="J430" s="6"/>
      <c r="K430" s="6"/>
      <c r="L430" s="6"/>
      <c r="M430" s="34"/>
    </row>
    <row r="431" spans="1:13" s="30" customFormat="1" x14ac:dyDescent="0.2">
      <c r="A431" s="6"/>
      <c r="B431" s="6"/>
      <c r="C431" s="6"/>
      <c r="D431" s="6"/>
      <c r="E431" s="6"/>
      <c r="F431" s="6"/>
      <c r="G431" s="6"/>
      <c r="H431" s="6"/>
      <c r="I431" s="6"/>
      <c r="J431" s="6"/>
      <c r="K431" s="6"/>
      <c r="L431" s="6"/>
      <c r="M431" s="34"/>
    </row>
    <row r="432" spans="1:13" s="30" customFormat="1" x14ac:dyDescent="0.2">
      <c r="A432" s="6"/>
      <c r="B432" s="6"/>
      <c r="C432" s="6"/>
      <c r="D432" s="6"/>
      <c r="E432" s="6"/>
      <c r="F432" s="6"/>
      <c r="G432" s="6"/>
      <c r="H432" s="6"/>
      <c r="I432" s="6"/>
      <c r="J432" s="6"/>
      <c r="K432" s="6"/>
      <c r="L432" s="6"/>
      <c r="M432" s="34"/>
    </row>
    <row r="433" spans="1:13" s="30" customFormat="1" x14ac:dyDescent="0.2">
      <c r="A433" s="6"/>
      <c r="B433" s="6"/>
      <c r="C433" s="6"/>
      <c r="D433" s="6"/>
      <c r="E433" s="6"/>
      <c r="F433" s="6"/>
      <c r="G433" s="6"/>
      <c r="H433" s="6"/>
      <c r="I433" s="6"/>
      <c r="J433" s="6"/>
      <c r="K433" s="6"/>
      <c r="L433" s="6"/>
      <c r="M433" s="34"/>
    </row>
    <row r="434" spans="1:13" s="30" customFormat="1" x14ac:dyDescent="0.2">
      <c r="A434" s="6"/>
      <c r="B434" s="6"/>
      <c r="C434" s="6"/>
      <c r="D434" s="6"/>
      <c r="E434" s="6"/>
      <c r="F434" s="6"/>
      <c r="G434" s="6"/>
      <c r="H434" s="6"/>
      <c r="I434" s="6"/>
      <c r="J434" s="6"/>
      <c r="K434" s="6"/>
      <c r="L434" s="6"/>
      <c r="M434" s="34"/>
    </row>
    <row r="435" spans="1:13" s="30" customFormat="1" x14ac:dyDescent="0.2">
      <c r="A435" s="6"/>
      <c r="B435" s="6"/>
      <c r="C435" s="6"/>
      <c r="D435" s="6"/>
      <c r="E435" s="6"/>
      <c r="F435" s="6"/>
      <c r="G435" s="6"/>
      <c r="H435" s="6"/>
      <c r="I435" s="6"/>
      <c r="J435" s="6"/>
      <c r="K435" s="6"/>
      <c r="L435" s="6"/>
      <c r="M435" s="34"/>
    </row>
    <row r="436" spans="1:13" s="30" customFormat="1" x14ac:dyDescent="0.2">
      <c r="A436" s="6"/>
      <c r="B436" s="6"/>
      <c r="C436" s="6"/>
      <c r="D436" s="6"/>
      <c r="E436" s="6"/>
      <c r="F436" s="6"/>
      <c r="G436" s="6"/>
      <c r="H436" s="6"/>
      <c r="I436" s="6"/>
      <c r="J436" s="6"/>
      <c r="K436" s="6"/>
      <c r="L436" s="6"/>
      <c r="M436" s="34"/>
    </row>
    <row r="437" spans="1:13" s="30" customFormat="1" x14ac:dyDescent="0.2">
      <c r="A437" s="6"/>
      <c r="B437" s="6"/>
      <c r="C437" s="6"/>
      <c r="D437" s="6"/>
      <c r="E437" s="6"/>
      <c r="F437" s="6"/>
      <c r="G437" s="6"/>
      <c r="H437" s="6"/>
      <c r="I437" s="6"/>
      <c r="J437" s="6"/>
      <c r="K437" s="6"/>
      <c r="L437" s="6"/>
      <c r="M437" s="34"/>
    </row>
    <row r="438" spans="1:13" s="30" customFormat="1" x14ac:dyDescent="0.2">
      <c r="A438" s="6"/>
      <c r="B438" s="6"/>
      <c r="C438" s="6"/>
      <c r="D438" s="6"/>
      <c r="E438" s="6"/>
      <c r="F438" s="6"/>
      <c r="G438" s="6"/>
      <c r="H438" s="6"/>
      <c r="I438" s="6"/>
      <c r="J438" s="6"/>
      <c r="K438" s="6"/>
      <c r="L438" s="6"/>
      <c r="M438" s="34"/>
    </row>
    <row r="439" spans="1:13" s="30" customFormat="1" x14ac:dyDescent="0.2">
      <c r="A439" s="6"/>
      <c r="B439" s="6"/>
      <c r="C439" s="6"/>
      <c r="D439" s="6"/>
      <c r="E439" s="6"/>
      <c r="F439" s="6"/>
      <c r="G439" s="6"/>
      <c r="H439" s="6"/>
      <c r="I439" s="6"/>
      <c r="J439" s="6"/>
      <c r="K439" s="6"/>
      <c r="L439" s="6"/>
      <c r="M439" s="34"/>
    </row>
    <row r="440" spans="1:13" s="30" customFormat="1" x14ac:dyDescent="0.2">
      <c r="A440" s="6"/>
      <c r="B440" s="6"/>
      <c r="C440" s="6"/>
      <c r="D440" s="6"/>
      <c r="E440" s="6"/>
      <c r="F440" s="6"/>
      <c r="G440" s="6"/>
      <c r="H440" s="6"/>
      <c r="I440" s="6"/>
      <c r="J440" s="6"/>
      <c r="K440" s="6"/>
      <c r="L440" s="6"/>
      <c r="M440" s="34"/>
    </row>
    <row r="441" spans="1:13" s="30" customFormat="1" x14ac:dyDescent="0.2">
      <c r="A441" s="6"/>
      <c r="B441" s="6"/>
      <c r="C441" s="6"/>
      <c r="D441" s="6"/>
      <c r="E441" s="6"/>
      <c r="F441" s="6"/>
      <c r="G441" s="6"/>
      <c r="H441" s="6"/>
      <c r="I441" s="6"/>
      <c r="J441" s="6"/>
      <c r="K441" s="6"/>
      <c r="L441" s="6"/>
      <c r="M441" s="34"/>
    </row>
    <row r="442" spans="1:13" s="30" customFormat="1" x14ac:dyDescent="0.2">
      <c r="A442" s="6"/>
      <c r="B442" s="6"/>
      <c r="C442" s="6"/>
      <c r="D442" s="6"/>
      <c r="E442" s="6"/>
      <c r="F442" s="6"/>
      <c r="G442" s="6"/>
      <c r="H442" s="6"/>
      <c r="I442" s="6"/>
      <c r="J442" s="6"/>
      <c r="K442" s="6"/>
      <c r="L442" s="6"/>
      <c r="M442" s="34"/>
    </row>
    <row r="443" spans="1:13" s="30" customFormat="1" x14ac:dyDescent="0.2">
      <c r="A443" s="6"/>
      <c r="B443" s="6"/>
      <c r="C443" s="6"/>
      <c r="D443" s="6"/>
      <c r="E443" s="6"/>
      <c r="F443" s="6"/>
      <c r="G443" s="6"/>
      <c r="H443" s="6"/>
      <c r="I443" s="6"/>
      <c r="J443" s="6"/>
      <c r="K443" s="6"/>
      <c r="L443" s="6"/>
      <c r="M443" s="34"/>
    </row>
    <row r="444" spans="1:13" s="30" customFormat="1" x14ac:dyDescent="0.2">
      <c r="A444" s="6"/>
      <c r="B444" s="6"/>
      <c r="C444" s="6"/>
      <c r="D444" s="6"/>
      <c r="E444" s="6"/>
      <c r="F444" s="6"/>
      <c r="G444" s="6"/>
      <c r="H444" s="6"/>
      <c r="I444" s="6"/>
      <c r="J444" s="6"/>
      <c r="K444" s="6"/>
      <c r="L444" s="6"/>
      <c r="M444" s="34"/>
    </row>
    <row r="445" spans="1:13" s="30" customFormat="1" x14ac:dyDescent="0.2">
      <c r="A445" s="6"/>
      <c r="B445" s="6"/>
      <c r="C445" s="6"/>
      <c r="D445" s="6"/>
      <c r="E445" s="6"/>
      <c r="F445" s="6"/>
      <c r="G445" s="6"/>
      <c r="H445" s="6"/>
      <c r="I445" s="6"/>
      <c r="J445" s="6"/>
      <c r="K445" s="6"/>
      <c r="L445" s="6"/>
      <c r="M445" s="34"/>
    </row>
    <row r="446" spans="1:13" s="30" customFormat="1" x14ac:dyDescent="0.2">
      <c r="A446" s="6"/>
      <c r="B446" s="6"/>
      <c r="C446" s="6"/>
      <c r="D446" s="6"/>
      <c r="E446" s="6"/>
      <c r="F446" s="6"/>
      <c r="G446" s="6"/>
      <c r="H446" s="6"/>
      <c r="I446" s="6"/>
      <c r="J446" s="6"/>
      <c r="K446" s="6"/>
      <c r="L446" s="6"/>
      <c r="M446" s="34"/>
    </row>
    <row r="447" spans="1:13" s="30" customFormat="1" x14ac:dyDescent="0.2">
      <c r="A447" s="6"/>
      <c r="B447" s="6"/>
      <c r="C447" s="6"/>
      <c r="D447" s="6"/>
      <c r="E447" s="6"/>
      <c r="F447" s="6"/>
      <c r="G447" s="6"/>
      <c r="H447" s="6"/>
      <c r="I447" s="6"/>
      <c r="J447" s="6"/>
      <c r="K447" s="6"/>
      <c r="L447" s="6"/>
      <c r="M447" s="34"/>
    </row>
    <row r="448" spans="1:13" s="30" customFormat="1" x14ac:dyDescent="0.2">
      <c r="A448" s="6"/>
      <c r="B448" s="6"/>
      <c r="C448" s="6"/>
      <c r="D448" s="6"/>
      <c r="E448" s="6"/>
      <c r="F448" s="6"/>
      <c r="G448" s="6"/>
      <c r="H448" s="6"/>
      <c r="I448" s="6"/>
      <c r="J448" s="6"/>
      <c r="K448" s="6"/>
      <c r="L448" s="6"/>
      <c r="M448" s="34"/>
    </row>
    <row r="449" spans="1:13" s="30" customFormat="1" x14ac:dyDescent="0.2">
      <c r="A449" s="6"/>
      <c r="B449" s="6"/>
      <c r="C449" s="6"/>
      <c r="D449" s="6"/>
      <c r="E449" s="6"/>
      <c r="F449" s="6"/>
      <c r="G449" s="6"/>
      <c r="H449" s="6"/>
      <c r="I449" s="6"/>
      <c r="J449" s="6"/>
      <c r="K449" s="6"/>
      <c r="L449" s="6"/>
      <c r="M449" s="34"/>
    </row>
    <row r="450" spans="1:13" s="30" customFormat="1" x14ac:dyDescent="0.2">
      <c r="A450" s="6"/>
      <c r="B450" s="6"/>
      <c r="C450" s="6"/>
      <c r="D450" s="6"/>
      <c r="E450" s="6"/>
      <c r="F450" s="6"/>
      <c r="G450" s="6"/>
      <c r="H450" s="6"/>
      <c r="I450" s="6"/>
      <c r="J450" s="6"/>
      <c r="K450" s="6"/>
      <c r="L450" s="6"/>
      <c r="M450" s="34"/>
    </row>
    <row r="451" spans="1:13" s="30" customFormat="1" x14ac:dyDescent="0.2">
      <c r="A451" s="6"/>
      <c r="B451" s="6"/>
      <c r="C451" s="6"/>
      <c r="D451" s="6"/>
      <c r="E451" s="6"/>
      <c r="F451" s="6"/>
      <c r="G451" s="6"/>
      <c r="H451" s="6"/>
      <c r="I451" s="6"/>
      <c r="J451" s="6"/>
      <c r="K451" s="6"/>
      <c r="L451" s="6"/>
      <c r="M451" s="34"/>
    </row>
    <row r="452" spans="1:13" s="30" customFormat="1" x14ac:dyDescent="0.2">
      <c r="A452" s="6"/>
      <c r="B452" s="6"/>
      <c r="C452" s="6"/>
      <c r="D452" s="6"/>
      <c r="E452" s="6"/>
      <c r="F452" s="6"/>
      <c r="G452" s="6"/>
      <c r="H452" s="6"/>
      <c r="I452" s="6"/>
      <c r="J452" s="6"/>
      <c r="K452" s="6"/>
      <c r="L452" s="6"/>
      <c r="M452" s="34"/>
    </row>
    <row r="453" spans="1:13" s="30" customFormat="1" x14ac:dyDescent="0.2">
      <c r="A453" s="6"/>
      <c r="B453" s="6"/>
      <c r="C453" s="6"/>
      <c r="D453" s="6"/>
      <c r="E453" s="6"/>
      <c r="F453" s="6"/>
      <c r="G453" s="6"/>
      <c r="H453" s="6"/>
      <c r="I453" s="6"/>
      <c r="J453" s="6"/>
      <c r="K453" s="6"/>
      <c r="L453" s="6"/>
      <c r="M453" s="34"/>
    </row>
    <row r="454" spans="1:13" s="30" customFormat="1" x14ac:dyDescent="0.2">
      <c r="A454" s="6"/>
      <c r="B454" s="6"/>
      <c r="C454" s="6"/>
      <c r="D454" s="6"/>
      <c r="E454" s="6"/>
      <c r="F454" s="6"/>
      <c r="G454" s="6"/>
      <c r="H454" s="6"/>
      <c r="I454" s="6"/>
      <c r="J454" s="6"/>
      <c r="K454" s="6"/>
      <c r="L454" s="6"/>
      <c r="M454" s="34"/>
    </row>
  </sheetData>
  <conditionalFormatting sqref="M4:M40">
    <cfRule type="cellIs" dxfId="2" priority="1" operator="lessThan">
      <formula>0</formula>
    </cfRule>
  </conditionalFormatting>
  <hyperlinks>
    <hyperlink ref="B53" location="'Table of Contents'!A1" display="Back to Table of Contents"/>
  </hyperlinks>
  <pageMargins left="0.25" right="0.25" top="0.39" bottom="0.2" header="0.17" footer="0.17"/>
  <pageSetup scale="6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29"/>
  <sheetViews>
    <sheetView view="pageBreakPreview" zoomScale="98" zoomScaleNormal="100" zoomScaleSheetLayoutView="98" workbookViewId="0">
      <selection activeCell="C19" sqref="C19"/>
    </sheetView>
  </sheetViews>
  <sheetFormatPr defaultColWidth="9.140625" defaultRowHeight="12.75" x14ac:dyDescent="0.2"/>
  <cols>
    <col min="1" max="1" width="3.140625" style="30" customWidth="1"/>
    <col min="2" max="2" width="12" style="30" customWidth="1"/>
    <col min="3" max="3" width="17.85546875" style="30" customWidth="1"/>
    <col min="4" max="4" width="22.42578125" style="30" customWidth="1"/>
    <col min="5" max="5" width="14" style="30" customWidth="1"/>
    <col min="6" max="6" width="22.42578125" style="30" customWidth="1"/>
    <col min="7" max="7" width="14" style="30" customWidth="1"/>
    <col min="8" max="8" width="22.42578125" style="30" customWidth="1"/>
    <col min="9" max="9" width="14" style="30" customWidth="1"/>
    <col min="10" max="10" width="22.42578125" style="30" customWidth="1"/>
    <col min="11" max="55" width="9.140625" style="30"/>
    <col min="56" max="16384" width="9.140625" style="45"/>
  </cols>
  <sheetData>
    <row r="1" spans="1:55" s="88" customFormat="1" ht="21.75" customHeight="1" x14ac:dyDescent="0.25">
      <c r="A1" s="110" t="s">
        <v>817</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row>
    <row r="2" spans="1:55" s="47" customFormat="1" ht="21.75" customHeight="1" x14ac:dyDescent="0.25">
      <c r="A2" s="110" t="s">
        <v>543</v>
      </c>
      <c r="B2" s="110"/>
      <c r="C2" s="110"/>
      <c r="D2" s="110"/>
      <c r="E2" s="110"/>
      <c r="F2" s="110"/>
      <c r="G2" s="110"/>
      <c r="H2" s="110"/>
      <c r="I2" s="110"/>
      <c r="J2" s="110"/>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row>
    <row r="3" spans="1:55" ht="63.75" x14ac:dyDescent="0.2">
      <c r="B3" s="313" t="s">
        <v>0</v>
      </c>
      <c r="C3" s="255" t="s">
        <v>871</v>
      </c>
      <c r="D3" s="255" t="s">
        <v>864</v>
      </c>
      <c r="E3" s="255" t="s">
        <v>865</v>
      </c>
      <c r="F3" s="255" t="s">
        <v>866</v>
      </c>
      <c r="G3" s="255" t="s">
        <v>867</v>
      </c>
      <c r="H3" s="255" t="s">
        <v>868</v>
      </c>
      <c r="I3" s="255" t="s">
        <v>869</v>
      </c>
      <c r="J3" s="255" t="s">
        <v>870</v>
      </c>
    </row>
    <row r="4" spans="1:55" ht="15" customHeight="1" x14ac:dyDescent="0.2">
      <c r="B4" s="155">
        <v>2005</v>
      </c>
      <c r="C4" s="38">
        <v>11.513778427456874</v>
      </c>
      <c r="D4" s="97" t="s">
        <v>93</v>
      </c>
      <c r="E4" s="38">
        <v>3.8937594183464643</v>
      </c>
      <c r="F4" s="38" t="s">
        <v>94</v>
      </c>
      <c r="G4" s="38">
        <v>5.2744946601603528</v>
      </c>
      <c r="H4" s="38" t="s">
        <v>95</v>
      </c>
      <c r="I4" s="314">
        <v>2.3455243489500543</v>
      </c>
      <c r="J4" s="38" t="s">
        <v>96</v>
      </c>
    </row>
    <row r="5" spans="1:55" ht="15" customHeight="1" x14ac:dyDescent="0.2">
      <c r="B5" s="155">
        <v>2007</v>
      </c>
      <c r="C5" s="38">
        <v>11.857894920056031</v>
      </c>
      <c r="D5" s="97" t="s">
        <v>97</v>
      </c>
      <c r="E5" s="38">
        <v>3.7511273460944095</v>
      </c>
      <c r="F5" s="38" t="s">
        <v>98</v>
      </c>
      <c r="G5" s="38">
        <v>5.2668520236083367</v>
      </c>
      <c r="H5" s="38" t="s">
        <v>99</v>
      </c>
      <c r="I5" s="314">
        <v>2.8399155503532865</v>
      </c>
      <c r="J5" s="38" t="s">
        <v>100</v>
      </c>
    </row>
    <row r="6" spans="1:55" ht="15" customHeight="1" x14ac:dyDescent="0.2">
      <c r="B6" s="155">
        <v>2008</v>
      </c>
      <c r="C6" s="38">
        <v>12.223884117735848</v>
      </c>
      <c r="D6" s="97" t="s">
        <v>101</v>
      </c>
      <c r="E6" s="38">
        <v>3.8921005811117606</v>
      </c>
      <c r="F6" s="38" t="s">
        <v>102</v>
      </c>
      <c r="G6" s="38">
        <v>5.1698809131787984</v>
      </c>
      <c r="H6" s="38" t="s">
        <v>103</v>
      </c>
      <c r="I6" s="314">
        <v>3.1619026234452896</v>
      </c>
      <c r="J6" s="38" t="s">
        <v>104</v>
      </c>
    </row>
    <row r="7" spans="1:55" ht="15" customHeight="1" x14ac:dyDescent="0.2">
      <c r="B7" s="155">
        <v>2009</v>
      </c>
      <c r="C7" s="38">
        <v>12.445516795342167</v>
      </c>
      <c r="D7" s="97" t="s">
        <v>105</v>
      </c>
      <c r="E7" s="38">
        <v>3.3613985813736522</v>
      </c>
      <c r="F7" s="38" t="s">
        <v>106</v>
      </c>
      <c r="G7" s="38">
        <v>5.8345872209327512</v>
      </c>
      <c r="H7" s="38" t="s">
        <v>107</v>
      </c>
      <c r="I7" s="314">
        <v>3.2495309930357612</v>
      </c>
      <c r="J7" s="38" t="s">
        <v>108</v>
      </c>
    </row>
    <row r="8" spans="1:55" ht="15" customHeight="1" x14ac:dyDescent="0.2">
      <c r="B8" s="155">
        <v>2010</v>
      </c>
      <c r="C8" s="38">
        <v>11.126897293366957</v>
      </c>
      <c r="D8" s="97" t="s">
        <v>109</v>
      </c>
      <c r="E8" s="38">
        <v>3.2041114816386518</v>
      </c>
      <c r="F8" s="38" t="s">
        <v>110</v>
      </c>
      <c r="G8" s="38">
        <v>5.2239260428016747</v>
      </c>
      <c r="H8" s="38" t="s">
        <v>111</v>
      </c>
      <c r="I8" s="314">
        <v>2.6988597689266323</v>
      </c>
      <c r="J8" s="38" t="s">
        <v>112</v>
      </c>
    </row>
    <row r="9" spans="1:55" ht="15" customHeight="1" x14ac:dyDescent="0.2">
      <c r="B9" s="155">
        <v>2011</v>
      </c>
      <c r="C9" s="38">
        <v>11.841263058472817</v>
      </c>
      <c r="D9" s="97" t="s">
        <v>113</v>
      </c>
      <c r="E9" s="38">
        <v>3.6817895490907757</v>
      </c>
      <c r="F9" s="38" t="s">
        <v>114</v>
      </c>
      <c r="G9" s="38">
        <v>5.5565112976303004</v>
      </c>
      <c r="H9" s="38" t="s">
        <v>115</v>
      </c>
      <c r="I9" s="314">
        <v>2.6029622117517413</v>
      </c>
      <c r="J9" s="38" t="s">
        <v>116</v>
      </c>
    </row>
    <row r="10" spans="1:55" ht="15" customHeight="1" x14ac:dyDescent="0.2">
      <c r="B10" s="155">
        <v>2012</v>
      </c>
      <c r="C10" s="38">
        <v>11.643100586299795</v>
      </c>
      <c r="D10" s="97" t="s">
        <v>117</v>
      </c>
      <c r="E10" s="38">
        <v>3.4524027693087227</v>
      </c>
      <c r="F10" s="38" t="s">
        <v>118</v>
      </c>
      <c r="G10" s="38">
        <v>5.5417056507981481</v>
      </c>
      <c r="H10" s="38" t="s">
        <v>115</v>
      </c>
      <c r="I10" s="314">
        <v>2.6489921661929205</v>
      </c>
      <c r="J10" s="38" t="s">
        <v>119</v>
      </c>
    </row>
    <row r="11" spans="1:55" ht="15" customHeight="1" x14ac:dyDescent="0.2">
      <c r="B11" s="155">
        <v>2013</v>
      </c>
      <c r="C11" s="38">
        <v>12.414871920609595</v>
      </c>
      <c r="D11" s="97" t="s">
        <v>120</v>
      </c>
      <c r="E11" s="38">
        <v>3.7594182938979559</v>
      </c>
      <c r="F11" s="38" t="s">
        <v>98</v>
      </c>
      <c r="G11" s="38">
        <v>5.9225381961275874</v>
      </c>
      <c r="H11" s="38" t="s">
        <v>121</v>
      </c>
      <c r="I11" s="314">
        <v>2.732915430584054</v>
      </c>
      <c r="J11" s="38" t="s">
        <v>112</v>
      </c>
    </row>
    <row r="12" spans="1:55" ht="15" customHeight="1" x14ac:dyDescent="0.2">
      <c r="B12" s="155">
        <v>2014</v>
      </c>
      <c r="C12" s="38">
        <v>11.909288880763553</v>
      </c>
      <c r="D12" s="97" t="s">
        <v>122</v>
      </c>
      <c r="E12" s="38">
        <v>3.1402414370053302</v>
      </c>
      <c r="F12" s="38" t="s">
        <v>123</v>
      </c>
      <c r="G12" s="38">
        <v>5.843735813150321</v>
      </c>
      <c r="H12" s="38" t="s">
        <v>124</v>
      </c>
      <c r="I12" s="314">
        <v>2.9253116306078999</v>
      </c>
      <c r="J12" s="38" t="s">
        <v>125</v>
      </c>
      <c r="K12" s="34"/>
      <c r="L12" s="106"/>
    </row>
    <row r="14" spans="1:55" s="95" customFormat="1" x14ac:dyDescent="0.25">
      <c r="A14" s="35"/>
      <c r="B14" s="41" t="s">
        <v>219</v>
      </c>
      <c r="C14" s="42" t="s">
        <v>126</v>
      </c>
      <c r="D14" s="192"/>
      <c r="E14" s="104"/>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row>
    <row r="15" spans="1:55" s="95" customFormat="1" x14ac:dyDescent="0.25">
      <c r="A15" s="35"/>
      <c r="B15" s="41" t="s">
        <v>34</v>
      </c>
      <c r="C15" s="196" t="s">
        <v>581</v>
      </c>
      <c r="D15" s="192"/>
      <c r="E15" s="104"/>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row>
    <row r="16" spans="1:55" s="95" customFormat="1" x14ac:dyDescent="0.25">
      <c r="A16" s="35"/>
      <c r="B16" s="41" t="s">
        <v>220</v>
      </c>
      <c r="C16" s="192" t="s">
        <v>579</v>
      </c>
      <c r="D16" s="192"/>
      <c r="E16" s="104"/>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row>
    <row r="17" spans="1:55" s="95" customFormat="1" x14ac:dyDescent="0.25">
      <c r="A17" s="35"/>
      <c r="B17" s="41" t="s">
        <v>35</v>
      </c>
      <c r="C17" s="107" t="s">
        <v>966</v>
      </c>
      <c r="D17" s="107"/>
      <c r="E17" s="107"/>
      <c r="F17" s="107"/>
      <c r="G17" s="107"/>
      <c r="H17" s="107"/>
      <c r="I17" s="107"/>
      <c r="J17" s="107"/>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row>
    <row r="18" spans="1:55" s="95" customFormat="1" x14ac:dyDescent="0.25">
      <c r="A18" s="35"/>
      <c r="B18" s="41"/>
      <c r="C18" s="213" t="s">
        <v>967</v>
      </c>
      <c r="D18" s="107"/>
      <c r="E18" s="107"/>
      <c r="F18" s="107"/>
      <c r="G18" s="107"/>
      <c r="H18" s="107"/>
      <c r="I18" s="107"/>
      <c r="J18" s="107"/>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row>
    <row r="19" spans="1:55" s="95" customFormat="1" ht="12.75" customHeight="1" x14ac:dyDescent="0.25">
      <c r="A19" s="35"/>
      <c r="B19" s="192"/>
      <c r="C19" s="192" t="s">
        <v>702</v>
      </c>
      <c r="D19" s="192"/>
      <c r="E19" s="192"/>
      <c r="F19" s="192"/>
      <c r="G19" s="192"/>
      <c r="H19" s="192"/>
      <c r="I19" s="192"/>
      <c r="J19" s="192"/>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row>
    <row r="21" spans="1:55" s="144" customFormat="1" ht="14.25" x14ac:dyDescent="0.2">
      <c r="A21" s="141"/>
      <c r="B21" s="138" t="s">
        <v>468</v>
      </c>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row>
    <row r="29" spans="1:55" x14ac:dyDescent="0.2">
      <c r="R29" s="49"/>
    </row>
  </sheetData>
  <hyperlinks>
    <hyperlink ref="B21" location="'Table of Contents'!A1" display="Back to Table of Contents"/>
  </hyperlinks>
  <pageMargins left="0.25" right="0.25" top="0.75" bottom="0.75" header="0.3" footer="0.3"/>
  <pageSetup scale="8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view="pageBreakPreview" zoomScale="98" zoomScaleNormal="100" zoomScaleSheetLayoutView="98" workbookViewId="0">
      <selection activeCell="I21" sqref="I21"/>
    </sheetView>
  </sheetViews>
  <sheetFormatPr defaultColWidth="9.140625" defaultRowHeight="12.75" x14ac:dyDescent="0.2"/>
  <cols>
    <col min="1" max="1" width="1.7109375" style="30" customWidth="1"/>
    <col min="2" max="2" width="15.140625" style="30" customWidth="1"/>
    <col min="3" max="3" width="14.140625" style="30" customWidth="1"/>
    <col min="4" max="4" width="12.28515625" style="30" customWidth="1"/>
    <col min="5" max="5" width="22.5703125" style="30" customWidth="1"/>
    <col min="6" max="6" width="83.42578125" style="30" customWidth="1"/>
    <col min="7" max="29" width="9.140625" style="30"/>
    <col min="30" max="16384" width="9.140625" style="45"/>
  </cols>
  <sheetData>
    <row r="1" spans="1:30" s="47" customFormat="1" ht="21.75" customHeight="1" x14ac:dyDescent="0.25">
      <c r="A1" s="110" t="s">
        <v>773</v>
      </c>
      <c r="B1" s="110"/>
      <c r="C1" s="110"/>
      <c r="D1" s="110"/>
      <c r="E1" s="110"/>
      <c r="F1" s="110"/>
      <c r="G1" s="110"/>
      <c r="H1" s="110"/>
      <c r="I1" s="110"/>
      <c r="J1" s="110"/>
      <c r="K1" s="110"/>
      <c r="L1" s="110"/>
      <c r="M1" s="110"/>
      <c r="N1" s="110"/>
      <c r="O1" s="110"/>
      <c r="P1" s="46"/>
      <c r="Q1" s="46"/>
      <c r="R1" s="46"/>
      <c r="S1" s="46"/>
      <c r="T1" s="46"/>
      <c r="U1" s="46"/>
      <c r="V1" s="46"/>
      <c r="W1" s="46"/>
      <c r="X1" s="46"/>
      <c r="Y1" s="46"/>
      <c r="Z1" s="46"/>
      <c r="AA1" s="46"/>
      <c r="AB1" s="46"/>
      <c r="AC1" s="46"/>
    </row>
    <row r="2" spans="1:30" s="47" customFormat="1" ht="21.75" customHeight="1" x14ac:dyDescent="0.25">
      <c r="A2" s="110" t="s">
        <v>774</v>
      </c>
      <c r="B2" s="110"/>
      <c r="C2" s="110"/>
      <c r="D2" s="110"/>
      <c r="E2" s="46"/>
      <c r="F2" s="46"/>
      <c r="G2" s="46"/>
      <c r="H2" s="46"/>
      <c r="I2" s="46"/>
      <c r="J2" s="46"/>
      <c r="K2" s="46"/>
      <c r="L2" s="46"/>
      <c r="M2" s="46"/>
      <c r="N2" s="46"/>
      <c r="O2" s="46"/>
      <c r="P2" s="46"/>
      <c r="Q2" s="46"/>
      <c r="R2" s="46"/>
      <c r="S2" s="46"/>
      <c r="T2" s="46"/>
      <c r="U2" s="46"/>
      <c r="V2" s="46"/>
      <c r="W2" s="46"/>
      <c r="X2" s="46"/>
      <c r="Y2" s="46"/>
      <c r="Z2" s="46"/>
      <c r="AA2" s="46"/>
      <c r="AB2" s="46"/>
      <c r="AC2" s="46"/>
    </row>
    <row r="3" spans="1:30" ht="38.25" x14ac:dyDescent="0.2">
      <c r="B3" s="247" t="s">
        <v>201</v>
      </c>
      <c r="C3" s="211" t="s">
        <v>202</v>
      </c>
      <c r="D3" s="256" t="s">
        <v>1</v>
      </c>
      <c r="E3" s="203" t="s">
        <v>2</v>
      </c>
      <c r="AD3" s="30"/>
    </row>
    <row r="4" spans="1:30" ht="13.5" customHeight="1" x14ac:dyDescent="0.2">
      <c r="B4" s="322" t="s">
        <v>203</v>
      </c>
      <c r="C4" s="37" t="s">
        <v>204</v>
      </c>
      <c r="D4" s="175">
        <v>10.073579067237359</v>
      </c>
      <c r="E4" s="101" t="s">
        <v>476</v>
      </c>
      <c r="AD4" s="30"/>
    </row>
    <row r="5" spans="1:30" ht="13.5" customHeight="1" x14ac:dyDescent="0.2">
      <c r="B5" s="322" t="s">
        <v>203</v>
      </c>
      <c r="C5" s="37" t="s">
        <v>205</v>
      </c>
      <c r="D5" s="176">
        <v>12.223659133999529</v>
      </c>
      <c r="E5" s="101" t="s">
        <v>206</v>
      </c>
      <c r="AD5" s="30"/>
    </row>
    <row r="6" spans="1:30" ht="13.5" customHeight="1" x14ac:dyDescent="0.2">
      <c r="B6" s="323"/>
      <c r="C6" s="102"/>
      <c r="D6" s="177"/>
      <c r="E6" s="103"/>
      <c r="AD6" s="30"/>
    </row>
    <row r="7" spans="1:30" ht="13.5" customHeight="1" x14ac:dyDescent="0.2">
      <c r="B7" s="322" t="s">
        <v>207</v>
      </c>
      <c r="C7" s="37" t="s">
        <v>208</v>
      </c>
      <c r="D7" s="175">
        <v>32.119171312242564</v>
      </c>
      <c r="E7" s="101" t="s">
        <v>209</v>
      </c>
      <c r="AD7" s="30"/>
    </row>
    <row r="8" spans="1:30" ht="13.5" customHeight="1" x14ac:dyDescent="0.2">
      <c r="B8" s="322" t="s">
        <v>207</v>
      </c>
      <c r="C8" s="37" t="s">
        <v>210</v>
      </c>
      <c r="D8" s="175">
        <v>13.471739292986879</v>
      </c>
      <c r="E8" s="101" t="s">
        <v>211</v>
      </c>
      <c r="AD8" s="30"/>
    </row>
    <row r="9" spans="1:30" ht="13.5" customHeight="1" x14ac:dyDescent="0.2">
      <c r="B9" s="322" t="s">
        <v>207</v>
      </c>
      <c r="C9" s="37" t="s">
        <v>212</v>
      </c>
      <c r="D9" s="175">
        <v>7.5057912955839665</v>
      </c>
      <c r="E9" s="101" t="s">
        <v>477</v>
      </c>
      <c r="AD9" s="30"/>
    </row>
    <row r="10" spans="1:30" ht="13.5" customHeight="1" x14ac:dyDescent="0.2">
      <c r="B10" s="322" t="s">
        <v>207</v>
      </c>
      <c r="C10" s="37" t="s">
        <v>213</v>
      </c>
      <c r="D10" s="175">
        <v>3.9645665841149329</v>
      </c>
      <c r="E10" s="101" t="s">
        <v>478</v>
      </c>
      <c r="AD10" s="30"/>
    </row>
    <row r="11" spans="1:30" ht="13.5" customHeight="1" x14ac:dyDescent="0.2">
      <c r="B11" s="322" t="s">
        <v>207</v>
      </c>
      <c r="C11" s="37" t="s">
        <v>214</v>
      </c>
      <c r="D11" s="176">
        <v>1.6725898874524401</v>
      </c>
      <c r="E11" s="101" t="s">
        <v>479</v>
      </c>
      <c r="AD11" s="30"/>
    </row>
    <row r="12" spans="1:30" x14ac:dyDescent="0.2">
      <c r="B12" s="6"/>
      <c r="C12" s="6"/>
      <c r="D12" s="6"/>
      <c r="E12" s="6"/>
      <c r="AD12" s="30"/>
    </row>
    <row r="13" spans="1:30" s="95" customFormat="1" ht="12" customHeight="1" x14ac:dyDescent="0.25">
      <c r="A13" s="35"/>
      <c r="B13" s="41" t="s">
        <v>219</v>
      </c>
      <c r="C13" s="42" t="s">
        <v>33</v>
      </c>
      <c r="D13" s="192"/>
      <c r="E13" s="104"/>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row>
    <row r="14" spans="1:30" s="95" customFormat="1" ht="12" customHeight="1" x14ac:dyDescent="0.25">
      <c r="A14" s="35"/>
      <c r="B14" s="41" t="s">
        <v>34</v>
      </c>
      <c r="C14" s="196" t="s">
        <v>580</v>
      </c>
      <c r="D14" s="192"/>
      <c r="E14" s="104"/>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row>
    <row r="15" spans="1:30" s="95" customFormat="1" ht="12.75" customHeight="1" x14ac:dyDescent="0.25">
      <c r="A15" s="35"/>
      <c r="B15" s="41" t="s">
        <v>220</v>
      </c>
      <c r="C15" s="192" t="s">
        <v>579</v>
      </c>
      <c r="D15" s="192"/>
      <c r="E15" s="104"/>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row>
    <row r="16" spans="1:30" s="95" customFormat="1" x14ac:dyDescent="0.25">
      <c r="A16" s="35"/>
      <c r="B16" s="41" t="s">
        <v>35</v>
      </c>
      <c r="C16" s="107" t="s">
        <v>709</v>
      </c>
      <c r="D16" s="107"/>
      <c r="E16" s="107"/>
      <c r="F16" s="107"/>
      <c r="G16" s="107"/>
      <c r="H16" s="107"/>
      <c r="I16" s="107"/>
      <c r="J16" s="107"/>
      <c r="K16" s="107"/>
      <c r="L16" s="107"/>
      <c r="M16" s="107"/>
      <c r="N16" s="35"/>
      <c r="O16" s="35"/>
      <c r="P16" s="35"/>
      <c r="Q16" s="35"/>
      <c r="R16" s="35"/>
      <c r="S16" s="35"/>
      <c r="T16" s="35"/>
      <c r="U16" s="35"/>
      <c r="V16" s="35"/>
      <c r="W16" s="35"/>
      <c r="X16" s="35"/>
      <c r="Y16" s="35"/>
      <c r="Z16" s="35"/>
      <c r="AA16" s="35"/>
      <c r="AB16" s="35"/>
      <c r="AC16" s="35"/>
      <c r="AD16" s="35"/>
    </row>
    <row r="17" spans="1:30" s="95" customFormat="1" x14ac:dyDescent="0.25">
      <c r="A17" s="35"/>
      <c r="B17" s="41"/>
      <c r="C17" s="213" t="s">
        <v>710</v>
      </c>
      <c r="D17" s="107"/>
      <c r="E17" s="107"/>
      <c r="F17" s="107"/>
      <c r="G17" s="107"/>
      <c r="H17" s="107"/>
      <c r="I17" s="107"/>
      <c r="J17" s="107"/>
      <c r="K17" s="107"/>
      <c r="L17" s="107"/>
      <c r="M17" s="107"/>
      <c r="N17" s="35"/>
      <c r="O17" s="35"/>
      <c r="P17" s="35"/>
      <c r="Q17" s="35"/>
      <c r="R17" s="35"/>
      <c r="S17" s="35"/>
      <c r="T17" s="35"/>
      <c r="U17" s="35"/>
      <c r="V17" s="35"/>
      <c r="W17" s="35"/>
      <c r="X17" s="35"/>
      <c r="Y17" s="35"/>
      <c r="Z17" s="35"/>
      <c r="AA17" s="35"/>
      <c r="AB17" s="35"/>
      <c r="AC17" s="35"/>
      <c r="AD17" s="35"/>
    </row>
    <row r="18" spans="1:30" s="95" customFormat="1" ht="13.5" customHeight="1" x14ac:dyDescent="0.25">
      <c r="A18" s="35"/>
      <c r="B18" s="420"/>
      <c r="C18" s="107" t="s">
        <v>711</v>
      </c>
      <c r="D18" s="107"/>
      <c r="E18" s="107"/>
      <c r="F18" s="107"/>
      <c r="G18" s="107"/>
      <c r="H18" s="107"/>
      <c r="I18" s="107"/>
      <c r="J18" s="107"/>
      <c r="K18" s="107"/>
      <c r="L18" s="107"/>
      <c r="M18" s="107"/>
      <c r="N18" s="35"/>
      <c r="O18" s="35"/>
      <c r="P18" s="35"/>
      <c r="Q18" s="35"/>
      <c r="R18" s="35"/>
      <c r="S18" s="35"/>
      <c r="T18" s="35"/>
      <c r="U18" s="35"/>
      <c r="V18" s="35"/>
      <c r="W18" s="35"/>
      <c r="X18" s="35"/>
      <c r="Y18" s="35"/>
      <c r="Z18" s="35"/>
      <c r="AA18" s="35"/>
      <c r="AB18" s="35"/>
      <c r="AC18" s="35"/>
      <c r="AD18" s="35"/>
    </row>
    <row r="19" spans="1:30" s="95" customFormat="1" ht="13.5" customHeight="1" x14ac:dyDescent="0.25">
      <c r="A19" s="35"/>
      <c r="B19" s="192"/>
      <c r="C19" s="192" t="s">
        <v>775</v>
      </c>
      <c r="D19" s="192"/>
      <c r="E19" s="192"/>
      <c r="F19" s="192"/>
      <c r="G19" s="192"/>
      <c r="H19" s="192"/>
      <c r="I19" s="192"/>
      <c r="J19" s="192"/>
      <c r="K19" s="192"/>
      <c r="L19" s="192"/>
      <c r="M19" s="192"/>
      <c r="N19" s="35"/>
      <c r="O19" s="35"/>
      <c r="P19" s="35"/>
      <c r="Q19" s="35"/>
      <c r="R19" s="35"/>
      <c r="S19" s="35"/>
      <c r="T19" s="35"/>
      <c r="U19" s="35"/>
      <c r="V19" s="35"/>
      <c r="W19" s="35"/>
      <c r="X19" s="35"/>
      <c r="Y19" s="35"/>
      <c r="Z19" s="35"/>
      <c r="AA19" s="35"/>
      <c r="AB19" s="35"/>
      <c r="AC19" s="35"/>
      <c r="AD19" s="35"/>
    </row>
    <row r="20" spans="1:30" s="95" customFormat="1" x14ac:dyDescent="0.25">
      <c r="A20" s="192"/>
      <c r="B20" s="107"/>
      <c r="C20" s="213" t="s">
        <v>896</v>
      </c>
      <c r="D20" s="422"/>
      <c r="E20" s="212"/>
      <c r="F20" s="423"/>
      <c r="G20" s="423"/>
      <c r="H20" s="423"/>
      <c r="I20" s="423"/>
      <c r="J20" s="423"/>
      <c r="K20" s="423"/>
      <c r="L20" s="35"/>
      <c r="M20" s="35"/>
      <c r="N20" s="35"/>
      <c r="O20" s="35"/>
      <c r="P20" s="35"/>
      <c r="Q20" s="35"/>
      <c r="R20" s="35"/>
      <c r="S20" s="35"/>
      <c r="T20" s="35"/>
      <c r="U20" s="35"/>
      <c r="V20" s="35"/>
      <c r="W20" s="35"/>
      <c r="X20" s="35"/>
      <c r="Y20" s="35"/>
      <c r="Z20" s="35"/>
      <c r="AA20" s="35"/>
      <c r="AB20" s="35"/>
      <c r="AC20" s="35"/>
    </row>
    <row r="21" spans="1:30" x14ac:dyDescent="0.2">
      <c r="A21" s="6"/>
      <c r="B21" s="36"/>
      <c r="C21" s="336"/>
      <c r="D21" s="105"/>
      <c r="E21" s="93"/>
      <c r="F21" s="78"/>
      <c r="G21" s="78"/>
      <c r="H21" s="78"/>
      <c r="I21" s="78"/>
      <c r="J21" s="78"/>
      <c r="K21" s="78"/>
    </row>
    <row r="22" spans="1:30" s="144" customFormat="1" ht="14.25" x14ac:dyDescent="0.2">
      <c r="A22" s="141"/>
      <c r="B22" s="138" t="s">
        <v>468</v>
      </c>
      <c r="C22" s="141"/>
      <c r="D22" s="145"/>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row>
    <row r="23" spans="1:30" x14ac:dyDescent="0.2">
      <c r="A23" s="6"/>
      <c r="B23" s="6"/>
      <c r="C23" s="6"/>
      <c r="D23" s="9"/>
    </row>
    <row r="24" spans="1:30" x14ac:dyDescent="0.2">
      <c r="A24" s="6"/>
      <c r="C24" s="6"/>
      <c r="D24" s="9"/>
    </row>
    <row r="25" spans="1:30" x14ac:dyDescent="0.2">
      <c r="A25" s="6"/>
      <c r="C25" s="8"/>
      <c r="D25" s="7"/>
    </row>
    <row r="31" spans="1:30" x14ac:dyDescent="0.2">
      <c r="R31" s="49"/>
    </row>
  </sheetData>
  <hyperlinks>
    <hyperlink ref="B22" location="'Table of Contents'!A1" display="Back to Table of Contents"/>
  </hyperlinks>
  <pageMargins left="0.44" right="0.25" top="0.75" bottom="0.75" header="0.3" footer="0.3"/>
  <pageSetup scale="8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view="pageBreakPreview" topLeftCell="A13" zoomScale="98" zoomScaleNormal="98" zoomScaleSheetLayoutView="98" workbookViewId="0">
      <selection activeCell="C49" sqref="C49"/>
    </sheetView>
  </sheetViews>
  <sheetFormatPr defaultColWidth="9.140625" defaultRowHeight="12.75" x14ac:dyDescent="0.2"/>
  <cols>
    <col min="1" max="1" width="2.5703125" style="30" customWidth="1"/>
    <col min="2" max="2" width="13.7109375" style="30" customWidth="1"/>
    <col min="3" max="3" width="31.42578125" style="30" customWidth="1"/>
    <col min="4" max="7" width="29.28515625" style="30" customWidth="1"/>
    <col min="8" max="16384" width="9.140625" style="30"/>
  </cols>
  <sheetData>
    <row r="1" spans="1:7" ht="21.75" customHeight="1" x14ac:dyDescent="0.2">
      <c r="A1" s="220" t="s">
        <v>776</v>
      </c>
      <c r="B1" s="220"/>
      <c r="C1" s="220"/>
      <c r="D1" s="220"/>
      <c r="E1" s="220"/>
      <c r="F1" s="220"/>
      <c r="G1" s="220"/>
    </row>
    <row r="2" spans="1:7" ht="21.75" customHeight="1" x14ac:dyDescent="0.2">
      <c r="A2" s="96" t="s">
        <v>545</v>
      </c>
      <c r="B2" s="192"/>
      <c r="C2" s="192"/>
      <c r="D2" s="192"/>
      <c r="E2" s="192"/>
      <c r="F2" s="192"/>
      <c r="G2" s="192"/>
    </row>
    <row r="3" spans="1:7" ht="51" x14ac:dyDescent="0.2">
      <c r="B3" s="345" t="s">
        <v>39</v>
      </c>
      <c r="C3" s="347"/>
      <c r="D3" s="361" t="s">
        <v>872</v>
      </c>
      <c r="E3" s="331" t="s">
        <v>874</v>
      </c>
      <c r="F3" s="361" t="s">
        <v>873</v>
      </c>
      <c r="G3" s="331" t="s">
        <v>875</v>
      </c>
    </row>
    <row r="4" spans="1:7" ht="15.75" customHeight="1" x14ac:dyDescent="0.2">
      <c r="B4" s="320" t="s">
        <v>40</v>
      </c>
      <c r="C4" s="348"/>
      <c r="D4" s="363">
        <v>11.970021982247316</v>
      </c>
      <c r="E4" s="329" t="s">
        <v>127</v>
      </c>
      <c r="F4" s="363">
        <v>11.991412317533829</v>
      </c>
      <c r="G4" s="362" t="s">
        <v>128</v>
      </c>
    </row>
    <row r="5" spans="1:7" ht="14.25" customHeight="1" x14ac:dyDescent="0.2">
      <c r="B5" s="321" t="s">
        <v>41</v>
      </c>
      <c r="C5" s="349"/>
      <c r="D5" s="364">
        <v>12.795773928085092</v>
      </c>
      <c r="E5" s="330" t="s">
        <v>129</v>
      </c>
      <c r="F5" s="316">
        <v>14.1420280589636</v>
      </c>
      <c r="G5" s="156" t="s">
        <v>130</v>
      </c>
    </row>
    <row r="6" spans="1:7" ht="14.25" customHeight="1" x14ac:dyDescent="0.2">
      <c r="B6" s="321" t="s">
        <v>42</v>
      </c>
      <c r="C6" s="349"/>
      <c r="D6" s="364">
        <v>13.402518084626793</v>
      </c>
      <c r="E6" s="330" t="s">
        <v>131</v>
      </c>
      <c r="F6" s="364">
        <v>12.881239807209107</v>
      </c>
      <c r="G6" s="156" t="s">
        <v>132</v>
      </c>
    </row>
    <row r="7" spans="1:7" ht="14.25" customHeight="1" x14ac:dyDescent="0.2">
      <c r="B7" s="321" t="s">
        <v>43</v>
      </c>
      <c r="C7" s="349"/>
      <c r="D7" s="364">
        <v>11.528606561928754</v>
      </c>
      <c r="E7" s="330" t="s">
        <v>133</v>
      </c>
      <c r="F7" s="364">
        <v>11.880723174454102</v>
      </c>
      <c r="G7" s="156" t="s">
        <v>134</v>
      </c>
    </row>
    <row r="8" spans="1:7" ht="14.25" customHeight="1" x14ac:dyDescent="0.2">
      <c r="B8" s="321" t="s">
        <v>44</v>
      </c>
      <c r="C8" s="349"/>
      <c r="D8" s="364">
        <v>12.291631925765079</v>
      </c>
      <c r="E8" s="330" t="s">
        <v>135</v>
      </c>
      <c r="F8" s="364">
        <v>11.230194895778119</v>
      </c>
      <c r="G8" s="156" t="s">
        <v>136</v>
      </c>
    </row>
    <row r="9" spans="1:7" ht="14.25" customHeight="1" x14ac:dyDescent="0.2">
      <c r="B9" s="321" t="s">
        <v>45</v>
      </c>
      <c r="C9" s="349"/>
      <c r="D9" s="364">
        <v>14.874268222379195</v>
      </c>
      <c r="E9" s="330" t="s">
        <v>137</v>
      </c>
      <c r="F9" s="364">
        <v>13.379270062101876</v>
      </c>
      <c r="G9" s="156" t="s">
        <v>138</v>
      </c>
    </row>
    <row r="10" spans="1:7" ht="14.25" customHeight="1" x14ac:dyDescent="0.2">
      <c r="B10" s="321" t="s">
        <v>46</v>
      </c>
      <c r="C10" s="349"/>
      <c r="D10" s="364">
        <v>11.919042356625596</v>
      </c>
      <c r="E10" s="330" t="s">
        <v>139</v>
      </c>
      <c r="F10" s="364">
        <v>12.683373389453925</v>
      </c>
      <c r="G10" s="156" t="s">
        <v>140</v>
      </c>
    </row>
    <row r="11" spans="1:7" ht="14.25" customHeight="1" x14ac:dyDescent="0.2">
      <c r="B11" s="321" t="s">
        <v>47</v>
      </c>
      <c r="C11" s="349"/>
      <c r="D11" s="365">
        <v>9.7860362446954081</v>
      </c>
      <c r="E11" s="330" t="s">
        <v>141</v>
      </c>
      <c r="F11" s="364">
        <v>10.905212920367035</v>
      </c>
      <c r="G11" s="156" t="s">
        <v>142</v>
      </c>
    </row>
    <row r="12" spans="1:7" ht="14.25" customHeight="1" x14ac:dyDescent="0.2">
      <c r="B12" s="321" t="s">
        <v>48</v>
      </c>
      <c r="C12" s="349"/>
      <c r="D12" s="364">
        <v>11.621247778339551</v>
      </c>
      <c r="E12" s="330" t="s">
        <v>143</v>
      </c>
      <c r="F12" s="364">
        <v>11.652118617094235</v>
      </c>
      <c r="G12" s="156" t="s">
        <v>144</v>
      </c>
    </row>
    <row r="13" spans="1:7" ht="14.25" customHeight="1" x14ac:dyDescent="0.2">
      <c r="B13" s="321" t="s">
        <v>49</v>
      </c>
      <c r="C13" s="349"/>
      <c r="D13" s="364">
        <v>9.9234148278114276</v>
      </c>
      <c r="E13" s="330" t="s">
        <v>145</v>
      </c>
      <c r="F13" s="365">
        <v>9.0859284373844318</v>
      </c>
      <c r="G13" s="156" t="s">
        <v>146</v>
      </c>
    </row>
    <row r="14" spans="1:7" ht="14.25" customHeight="1" x14ac:dyDescent="0.2">
      <c r="B14" s="321" t="s">
        <v>50</v>
      </c>
      <c r="C14" s="349"/>
      <c r="D14" s="365">
        <v>7.023233703884288</v>
      </c>
      <c r="E14" s="330" t="s">
        <v>147</v>
      </c>
      <c r="F14" s="317">
        <v>6.5098556568413102</v>
      </c>
      <c r="G14" s="156" t="s">
        <v>148</v>
      </c>
    </row>
    <row r="15" spans="1:7" ht="14.25" customHeight="1" x14ac:dyDescent="0.2">
      <c r="B15" s="321" t="s">
        <v>51</v>
      </c>
      <c r="C15" s="349"/>
      <c r="D15" s="364">
        <v>12.443241512547299</v>
      </c>
      <c r="E15" s="330" t="s">
        <v>149</v>
      </c>
      <c r="F15" s="364">
        <v>14.526594445387838</v>
      </c>
      <c r="G15" s="156" t="s">
        <v>150</v>
      </c>
    </row>
    <row r="16" spans="1:7" ht="14.25" customHeight="1" x14ac:dyDescent="0.2">
      <c r="B16" s="321" t="s">
        <v>52</v>
      </c>
      <c r="C16" s="349"/>
      <c r="D16" s="364">
        <v>13.691170547682576</v>
      </c>
      <c r="E16" s="330" t="s">
        <v>151</v>
      </c>
      <c r="F16" s="364">
        <v>13.849441890903206</v>
      </c>
      <c r="G16" s="156" t="s">
        <v>152</v>
      </c>
    </row>
    <row r="17" spans="2:13" ht="14.25" customHeight="1" x14ac:dyDescent="0.2">
      <c r="B17" s="321" t="s">
        <v>53</v>
      </c>
      <c r="C17" s="349"/>
      <c r="D17" s="316">
        <v>11.129562983938595</v>
      </c>
      <c r="E17" s="330" t="s">
        <v>153</v>
      </c>
      <c r="F17" s="316">
        <v>11.6365319400544</v>
      </c>
      <c r="G17" s="156" t="s">
        <v>154</v>
      </c>
    </row>
    <row r="18" spans="2:13" ht="14.25" customHeight="1" x14ac:dyDescent="0.2">
      <c r="B18" s="321" t="s">
        <v>54</v>
      </c>
      <c r="C18" s="349"/>
      <c r="D18" s="316">
        <v>12.401700935976837</v>
      </c>
      <c r="E18" s="330" t="s">
        <v>155</v>
      </c>
      <c r="F18" s="364">
        <v>13.77912737403601</v>
      </c>
      <c r="G18" s="156" t="s">
        <v>156</v>
      </c>
    </row>
    <row r="19" spans="2:13" ht="14.25" customHeight="1" x14ac:dyDescent="0.2">
      <c r="B19" s="321" t="s">
        <v>55</v>
      </c>
      <c r="C19" s="349"/>
      <c r="D19" s="364">
        <v>11.761438216659245</v>
      </c>
      <c r="E19" s="330" t="s">
        <v>157</v>
      </c>
      <c r="F19" s="364">
        <v>11.637443376351046</v>
      </c>
      <c r="G19" s="156" t="s">
        <v>158</v>
      </c>
    </row>
    <row r="20" spans="2:13" ht="14.25" customHeight="1" x14ac:dyDescent="0.2">
      <c r="B20" s="321" t="s">
        <v>56</v>
      </c>
      <c r="C20" s="349"/>
      <c r="D20" s="364">
        <v>11.167804992420013</v>
      </c>
      <c r="E20" s="330" t="s">
        <v>159</v>
      </c>
      <c r="F20" s="364">
        <v>9.7936540608277767</v>
      </c>
      <c r="G20" s="156" t="s">
        <v>160</v>
      </c>
    </row>
    <row r="21" spans="2:13" ht="14.25" customHeight="1" x14ac:dyDescent="0.2">
      <c r="B21" s="321" t="s">
        <v>57</v>
      </c>
      <c r="C21" s="349"/>
      <c r="D21" s="364">
        <v>12.290022991880601</v>
      </c>
      <c r="E21" s="330" t="s">
        <v>161</v>
      </c>
      <c r="F21" s="364">
        <v>11.904784238602195</v>
      </c>
      <c r="G21" s="156" t="s">
        <v>162</v>
      </c>
    </row>
    <row r="22" spans="2:13" ht="14.25" customHeight="1" x14ac:dyDescent="0.2">
      <c r="B22" s="321" t="s">
        <v>58</v>
      </c>
      <c r="C22" s="349"/>
      <c r="D22" s="364">
        <v>11.461942998636985</v>
      </c>
      <c r="E22" s="330" t="s">
        <v>163</v>
      </c>
      <c r="F22" s="364">
        <v>11.648011769875113</v>
      </c>
      <c r="G22" s="156" t="s">
        <v>164</v>
      </c>
    </row>
    <row r="23" spans="2:13" ht="14.25" customHeight="1" x14ac:dyDescent="0.2">
      <c r="B23" s="321" t="s">
        <v>59</v>
      </c>
      <c r="C23" s="349"/>
      <c r="D23" s="364">
        <v>13.35197149517025</v>
      </c>
      <c r="E23" s="330" t="s">
        <v>165</v>
      </c>
      <c r="F23" s="364">
        <v>14.225578012879101</v>
      </c>
      <c r="G23" s="156" t="s">
        <v>166</v>
      </c>
    </row>
    <row r="24" spans="2:13" ht="14.25" customHeight="1" x14ac:dyDescent="0.2">
      <c r="B24" s="321" t="s">
        <v>60</v>
      </c>
      <c r="C24" s="349"/>
      <c r="D24" s="365">
        <v>7.5000319200447123</v>
      </c>
      <c r="E24" s="330" t="s">
        <v>167</v>
      </c>
      <c r="F24" s="365">
        <v>7.9426891332737419</v>
      </c>
      <c r="G24" s="156" t="s">
        <v>168</v>
      </c>
    </row>
    <row r="25" spans="2:13" ht="14.25" customHeight="1" x14ac:dyDescent="0.2">
      <c r="B25" s="321" t="s">
        <v>61</v>
      </c>
      <c r="C25" s="349"/>
      <c r="D25" s="364">
        <v>10.35257522940347</v>
      </c>
      <c r="E25" s="330" t="s">
        <v>169</v>
      </c>
      <c r="F25" s="365">
        <v>10.176046422076132</v>
      </c>
      <c r="G25" s="156" t="s">
        <v>170</v>
      </c>
    </row>
    <row r="26" spans="2:13" ht="14.25" customHeight="1" x14ac:dyDescent="0.2">
      <c r="B26" s="321" t="s">
        <v>62</v>
      </c>
      <c r="C26" s="349"/>
      <c r="D26" s="364">
        <v>10.338312959306965</v>
      </c>
      <c r="E26" s="330" t="s">
        <v>171</v>
      </c>
      <c r="F26" s="317">
        <v>7.0053945327751137</v>
      </c>
      <c r="G26" s="156" t="s">
        <v>172</v>
      </c>
    </row>
    <row r="27" spans="2:13" ht="14.25" customHeight="1" x14ac:dyDescent="0.2">
      <c r="B27" s="321" t="s">
        <v>63</v>
      </c>
      <c r="C27" s="349"/>
      <c r="D27" s="364">
        <v>12.341328663194705</v>
      </c>
      <c r="E27" s="330" t="s">
        <v>173</v>
      </c>
      <c r="F27" s="364">
        <v>12.769587554596171</v>
      </c>
      <c r="G27" s="156" t="s">
        <v>174</v>
      </c>
    </row>
    <row r="28" spans="2:13" ht="14.25" customHeight="1" x14ac:dyDescent="0.2">
      <c r="B28" s="321" t="s">
        <v>64</v>
      </c>
      <c r="C28" s="349"/>
      <c r="D28" s="364">
        <v>11.696076063245805</v>
      </c>
      <c r="E28" s="330" t="s">
        <v>175</v>
      </c>
      <c r="F28" s="364">
        <v>12.57939518825939</v>
      </c>
      <c r="G28" s="156" t="s">
        <v>176</v>
      </c>
      <c r="M28" s="49"/>
    </row>
    <row r="29" spans="2:13" ht="14.25" customHeight="1" x14ac:dyDescent="0.2">
      <c r="B29" s="321" t="s">
        <v>65</v>
      </c>
      <c r="C29" s="349"/>
      <c r="D29" s="365">
        <v>16.250049168389598</v>
      </c>
      <c r="E29" s="330" t="s">
        <v>177</v>
      </c>
      <c r="F29" s="364">
        <v>16.535627004663528</v>
      </c>
      <c r="G29" s="156" t="s">
        <v>178</v>
      </c>
    </row>
    <row r="30" spans="2:13" ht="14.25" customHeight="1" x14ac:dyDescent="0.2">
      <c r="B30" s="321" t="s">
        <v>66</v>
      </c>
      <c r="C30" s="349"/>
      <c r="D30" s="364">
        <v>12.773860991741385</v>
      </c>
      <c r="E30" s="330" t="s">
        <v>179</v>
      </c>
      <c r="F30" s="364">
        <v>14.932513360133411</v>
      </c>
      <c r="G30" s="156" t="s">
        <v>180</v>
      </c>
    </row>
    <row r="31" spans="2:13" ht="14.25" customHeight="1" x14ac:dyDescent="0.2">
      <c r="B31" s="321" t="s">
        <v>67</v>
      </c>
      <c r="C31" s="349"/>
      <c r="D31" s="364">
        <v>9.7116935403806615</v>
      </c>
      <c r="E31" s="330" t="s">
        <v>181</v>
      </c>
      <c r="F31" s="364">
        <v>9.4460477908012184</v>
      </c>
      <c r="G31" s="156" t="s">
        <v>182</v>
      </c>
    </row>
    <row r="32" spans="2:13" ht="14.25" customHeight="1" x14ac:dyDescent="0.2">
      <c r="B32" s="321" t="s">
        <v>68</v>
      </c>
      <c r="C32" s="349"/>
      <c r="D32" s="364">
        <v>12.54872460244901</v>
      </c>
      <c r="E32" s="330" t="s">
        <v>183</v>
      </c>
      <c r="F32" s="364">
        <v>11.789313850955283</v>
      </c>
      <c r="G32" s="156" t="s">
        <v>184</v>
      </c>
    </row>
    <row r="33" spans="2:7" ht="14.25" customHeight="1" x14ac:dyDescent="0.2">
      <c r="B33" s="321" t="s">
        <v>69</v>
      </c>
      <c r="C33" s="349"/>
      <c r="D33" s="365">
        <v>9.5944108762381095</v>
      </c>
      <c r="E33" s="330" t="s">
        <v>185</v>
      </c>
      <c r="F33" s="364">
        <v>10.324230142151791</v>
      </c>
      <c r="G33" s="156" t="s">
        <v>186</v>
      </c>
    </row>
    <row r="34" spans="2:7" ht="14.25" customHeight="1" x14ac:dyDescent="0.2">
      <c r="B34" s="321" t="s">
        <v>70</v>
      </c>
      <c r="C34" s="349"/>
      <c r="D34" s="364">
        <v>14.050771211627652</v>
      </c>
      <c r="E34" s="330" t="s">
        <v>187</v>
      </c>
      <c r="F34" s="364">
        <v>13.721105435681711</v>
      </c>
      <c r="G34" s="156" t="s">
        <v>188</v>
      </c>
    </row>
    <row r="35" spans="2:7" ht="14.25" customHeight="1" x14ac:dyDescent="0.2">
      <c r="B35" s="321" t="s">
        <v>71</v>
      </c>
      <c r="C35" s="349"/>
      <c r="D35" s="364">
        <v>9.8642985332009978</v>
      </c>
      <c r="E35" s="330" t="s">
        <v>189</v>
      </c>
      <c r="F35" s="364">
        <v>9.7056253431535602</v>
      </c>
      <c r="G35" s="156" t="s">
        <v>190</v>
      </c>
    </row>
    <row r="36" spans="2:7" ht="14.25" customHeight="1" x14ac:dyDescent="0.2">
      <c r="B36" s="321" t="s">
        <v>72</v>
      </c>
      <c r="C36" s="349"/>
      <c r="D36" s="365">
        <v>14.652884162396088</v>
      </c>
      <c r="E36" s="330" t="s">
        <v>191</v>
      </c>
      <c r="F36" s="365">
        <v>14.851655744862949</v>
      </c>
      <c r="G36" s="156" t="s">
        <v>192</v>
      </c>
    </row>
    <row r="37" spans="2:7" ht="14.25" customHeight="1" x14ac:dyDescent="0.2">
      <c r="B37" s="321" t="s">
        <v>73</v>
      </c>
      <c r="C37" s="349"/>
      <c r="D37" s="364">
        <v>12.083452501506564</v>
      </c>
      <c r="E37" s="330" t="s">
        <v>193</v>
      </c>
      <c r="F37" s="364">
        <v>10.719652354745962</v>
      </c>
      <c r="G37" s="156" t="s">
        <v>194</v>
      </c>
    </row>
    <row r="38" spans="2:7" ht="14.25" customHeight="1" x14ac:dyDescent="0.2">
      <c r="B38" s="321" t="s">
        <v>74</v>
      </c>
      <c r="C38" s="349"/>
      <c r="D38" s="364">
        <v>14.974971489256077</v>
      </c>
      <c r="E38" s="330" t="s">
        <v>195</v>
      </c>
      <c r="F38" s="364">
        <v>14.154308059515197</v>
      </c>
      <c r="G38" s="156" t="s">
        <v>196</v>
      </c>
    </row>
    <row r="39" spans="2:7" ht="14.25" customHeight="1" x14ac:dyDescent="0.2">
      <c r="B39" s="321" t="s">
        <v>75</v>
      </c>
      <c r="C39" s="349"/>
      <c r="D39" s="364">
        <v>11.419012628027923</v>
      </c>
      <c r="E39" s="330" t="s">
        <v>197</v>
      </c>
      <c r="F39" s="364">
        <v>13.63638523969051</v>
      </c>
      <c r="G39" s="156" t="s">
        <v>198</v>
      </c>
    </row>
    <row r="40" spans="2:7" ht="14.25" customHeight="1" x14ac:dyDescent="0.2">
      <c r="B40" s="321" t="s">
        <v>76</v>
      </c>
      <c r="C40" s="349"/>
      <c r="D40" s="365">
        <v>7.295083547589706</v>
      </c>
      <c r="E40" s="330" t="s">
        <v>199</v>
      </c>
      <c r="F40" s="365">
        <v>6.8317660189504403</v>
      </c>
      <c r="G40" s="156" t="s">
        <v>200</v>
      </c>
    </row>
    <row r="41" spans="2:7" x14ac:dyDescent="0.2">
      <c r="D41" s="6"/>
      <c r="E41" s="72"/>
      <c r="F41" s="72"/>
      <c r="G41" s="72"/>
    </row>
    <row r="42" spans="2:7" s="11" customFormat="1" x14ac:dyDescent="0.25">
      <c r="B42" s="43" t="s">
        <v>36</v>
      </c>
      <c r="C42" s="42" t="s">
        <v>33</v>
      </c>
      <c r="D42" s="42"/>
      <c r="E42" s="42"/>
      <c r="F42" s="42"/>
      <c r="G42" s="42"/>
    </row>
    <row r="43" spans="2:7" s="11" customFormat="1" x14ac:dyDescent="0.25">
      <c r="B43" s="43" t="s">
        <v>37</v>
      </c>
      <c r="C43" s="42" t="s">
        <v>582</v>
      </c>
      <c r="D43" s="42"/>
      <c r="E43" s="42"/>
      <c r="F43" s="42"/>
      <c r="G43" s="99"/>
    </row>
    <row r="44" spans="2:7" s="11" customFormat="1" x14ac:dyDescent="0.25">
      <c r="B44" s="43" t="s">
        <v>38</v>
      </c>
      <c r="C44" s="42" t="s">
        <v>579</v>
      </c>
      <c r="D44" s="42"/>
      <c r="E44" s="42"/>
      <c r="F44" s="42"/>
      <c r="G44" s="99"/>
    </row>
    <row r="45" spans="2:7" s="11" customFormat="1" ht="14.25" customHeight="1" x14ac:dyDescent="0.25">
      <c r="B45" s="43" t="s">
        <v>35</v>
      </c>
      <c r="C45" s="42" t="s">
        <v>713</v>
      </c>
      <c r="D45" s="42"/>
      <c r="E45" s="42"/>
      <c r="F45" s="42"/>
      <c r="G45" s="100"/>
    </row>
    <row r="46" spans="2:7" s="11" customFormat="1" x14ac:dyDescent="0.25">
      <c r="C46" s="50" t="s">
        <v>986</v>
      </c>
      <c r="D46" s="50"/>
      <c r="E46" s="50"/>
      <c r="F46" s="50"/>
      <c r="G46" s="50"/>
    </row>
    <row r="47" spans="2:7" x14ac:dyDescent="0.2">
      <c r="C47" s="257" t="s">
        <v>985</v>
      </c>
    </row>
    <row r="48" spans="2:7" s="11" customFormat="1" ht="13.5" customHeight="1" x14ac:dyDescent="0.25">
      <c r="C48" s="50" t="s">
        <v>987</v>
      </c>
      <c r="D48" s="50"/>
      <c r="E48" s="50"/>
      <c r="F48" s="50"/>
      <c r="G48" s="50"/>
    </row>
    <row r="49" spans="2:7" s="6" customFormat="1" ht="12.75" customHeight="1" x14ac:dyDescent="0.2">
      <c r="B49" s="10"/>
      <c r="C49" s="221" t="s">
        <v>712</v>
      </c>
      <c r="D49" s="221"/>
      <c r="E49" s="221"/>
      <c r="F49" s="221"/>
      <c r="G49" s="221"/>
    </row>
    <row r="50" spans="2:7" s="6" customFormat="1" ht="12.75" customHeight="1" x14ac:dyDescent="0.2">
      <c r="B50" s="10"/>
      <c r="C50" s="151"/>
      <c r="D50" s="151"/>
      <c r="E50" s="151"/>
      <c r="F50" s="151"/>
      <c r="G50" s="151"/>
    </row>
    <row r="51" spans="2:7" s="141" customFormat="1" ht="14.25" x14ac:dyDescent="0.2">
      <c r="B51" s="138" t="s">
        <v>468</v>
      </c>
    </row>
  </sheetData>
  <hyperlinks>
    <hyperlink ref="B51" location="'Table of Contents'!A1" display="Back to Table of Contents"/>
  </hyperlinks>
  <pageMargins left="0.25" right="0.25" top="0.37" bottom="0.37" header="0.3" footer="0.3"/>
  <pageSetup scale="7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4"/>
  <sheetViews>
    <sheetView view="pageBreakPreview" topLeftCell="A19" zoomScale="106" zoomScaleNormal="100" zoomScaleSheetLayoutView="106" workbookViewId="0">
      <selection activeCell="C22" sqref="C22"/>
    </sheetView>
  </sheetViews>
  <sheetFormatPr defaultColWidth="9.140625" defaultRowHeight="12.75" x14ac:dyDescent="0.2"/>
  <cols>
    <col min="1" max="1" width="2.42578125" style="6" customWidth="1"/>
    <col min="2" max="2" width="13.140625" style="30" customWidth="1"/>
    <col min="3" max="3" width="44.85546875" style="30" customWidth="1"/>
    <col min="4" max="4" width="27.140625" style="30" customWidth="1"/>
    <col min="5" max="5" width="26.28515625" style="30" customWidth="1"/>
    <col min="6" max="6" width="19.140625" style="51" customWidth="1"/>
    <col min="7" max="7" width="21.140625" style="30" customWidth="1"/>
    <col min="8" max="25" width="9.140625" style="30"/>
    <col min="26" max="16384" width="9.140625" style="45"/>
  </cols>
  <sheetData>
    <row r="1" spans="1:25" s="47" customFormat="1" ht="21.75" customHeight="1" x14ac:dyDescent="0.25">
      <c r="A1" s="110" t="s">
        <v>818</v>
      </c>
      <c r="B1" s="110"/>
      <c r="C1" s="110"/>
      <c r="D1" s="110"/>
      <c r="E1" s="110"/>
      <c r="F1" s="110"/>
      <c r="G1" s="46"/>
      <c r="H1" s="46"/>
      <c r="I1" s="46"/>
      <c r="J1" s="46"/>
      <c r="K1" s="46"/>
      <c r="L1" s="46"/>
      <c r="M1" s="46"/>
      <c r="N1" s="46"/>
      <c r="O1" s="46"/>
      <c r="P1" s="46"/>
      <c r="Q1" s="46"/>
      <c r="R1" s="46"/>
      <c r="S1" s="46"/>
      <c r="T1" s="46"/>
      <c r="U1" s="46"/>
      <c r="V1" s="46"/>
      <c r="W1" s="46"/>
      <c r="X1" s="46"/>
      <c r="Y1" s="46"/>
    </row>
    <row r="2" spans="1:25" s="47" customFormat="1" ht="21.75" customHeight="1" x14ac:dyDescent="0.25">
      <c r="A2" s="110" t="s">
        <v>546</v>
      </c>
      <c r="B2" s="46"/>
      <c r="C2" s="46"/>
      <c r="D2" s="46"/>
      <c r="E2" s="46"/>
      <c r="F2" s="282"/>
      <c r="G2" s="46"/>
      <c r="H2" s="46"/>
      <c r="I2" s="46"/>
      <c r="J2" s="46"/>
      <c r="K2" s="46"/>
      <c r="L2" s="46"/>
      <c r="M2" s="46"/>
      <c r="N2" s="46"/>
      <c r="O2" s="46"/>
      <c r="P2" s="46"/>
      <c r="Q2" s="46"/>
      <c r="R2" s="46"/>
      <c r="S2" s="46"/>
      <c r="T2" s="46"/>
      <c r="U2" s="46"/>
      <c r="V2" s="46"/>
      <c r="W2" s="46"/>
      <c r="X2" s="46"/>
      <c r="Y2" s="46"/>
    </row>
    <row r="3" spans="1:25" ht="38.25" x14ac:dyDescent="0.2">
      <c r="B3" s="300" t="s">
        <v>78</v>
      </c>
      <c r="C3" s="366" t="s">
        <v>39</v>
      </c>
      <c r="D3" s="331" t="s">
        <v>714</v>
      </c>
      <c r="E3" s="331" t="s">
        <v>715</v>
      </c>
      <c r="F3" s="367" t="s">
        <v>876</v>
      </c>
    </row>
    <row r="4" spans="1:25" s="94" customFormat="1" ht="14.25" customHeight="1" x14ac:dyDescent="0.2">
      <c r="A4" s="36"/>
      <c r="B4" s="328" t="s">
        <v>40</v>
      </c>
      <c r="C4" s="326"/>
      <c r="D4" s="368">
        <v>195.4</v>
      </c>
      <c r="E4" s="368">
        <v>201.85</v>
      </c>
      <c r="F4" s="369" t="s">
        <v>722</v>
      </c>
      <c r="G4" s="268"/>
      <c r="H4" s="93"/>
      <c r="I4" s="93"/>
      <c r="J4" s="93"/>
      <c r="K4" s="93"/>
      <c r="L4" s="93"/>
      <c r="M4" s="93"/>
      <c r="N4" s="93"/>
      <c r="O4" s="93"/>
      <c r="P4" s="93"/>
      <c r="Q4" s="93"/>
      <c r="R4" s="93"/>
      <c r="S4" s="93"/>
      <c r="T4" s="93"/>
      <c r="U4" s="93"/>
      <c r="V4" s="93"/>
      <c r="W4" s="93"/>
      <c r="X4" s="93"/>
      <c r="Y4" s="93"/>
    </row>
    <row r="5" spans="1:25" ht="14.25" customHeight="1" x14ac:dyDescent="0.2">
      <c r="B5" s="155" t="s">
        <v>215</v>
      </c>
      <c r="C5" s="155" t="s">
        <v>216</v>
      </c>
      <c r="D5" s="370">
        <v>203.02</v>
      </c>
      <c r="E5" s="370">
        <v>212.22</v>
      </c>
      <c r="F5" s="371" t="s">
        <v>723</v>
      </c>
      <c r="G5" s="268"/>
    </row>
    <row r="6" spans="1:25" ht="14.25" customHeight="1" x14ac:dyDescent="0.2">
      <c r="B6" s="155" t="s">
        <v>215</v>
      </c>
      <c r="C6" s="155" t="s">
        <v>41</v>
      </c>
      <c r="D6" s="372">
        <v>197.32</v>
      </c>
      <c r="E6" s="372">
        <v>211.07</v>
      </c>
      <c r="F6" s="371" t="s">
        <v>724</v>
      </c>
      <c r="G6" s="268"/>
    </row>
    <row r="7" spans="1:25" ht="14.25" customHeight="1" x14ac:dyDescent="0.2">
      <c r="B7" s="155" t="s">
        <v>215</v>
      </c>
      <c r="C7" s="155" t="s">
        <v>59</v>
      </c>
      <c r="D7" s="372">
        <v>194.15</v>
      </c>
      <c r="E7" s="372">
        <v>193.3</v>
      </c>
      <c r="F7" s="371" t="s">
        <v>725</v>
      </c>
      <c r="G7" s="268"/>
    </row>
    <row r="8" spans="1:25" ht="14.25" customHeight="1" x14ac:dyDescent="0.2">
      <c r="B8" s="155" t="s">
        <v>215</v>
      </c>
      <c r="C8" s="155" t="s">
        <v>60</v>
      </c>
      <c r="D8" s="372">
        <v>226.93</v>
      </c>
      <c r="E8" s="372">
        <v>244.92</v>
      </c>
      <c r="F8" s="371" t="s">
        <v>726</v>
      </c>
      <c r="G8" s="268"/>
    </row>
    <row r="9" spans="1:25" ht="14.25" customHeight="1" x14ac:dyDescent="0.2">
      <c r="B9" s="155" t="s">
        <v>215</v>
      </c>
      <c r="C9" s="155" t="s">
        <v>66</v>
      </c>
      <c r="D9" s="372">
        <v>208.73</v>
      </c>
      <c r="E9" s="372">
        <v>218.12</v>
      </c>
      <c r="F9" s="371" t="s">
        <v>723</v>
      </c>
      <c r="G9" s="268"/>
    </row>
    <row r="10" spans="1:25" ht="14.25" customHeight="1" x14ac:dyDescent="0.2">
      <c r="B10" s="155" t="s">
        <v>215</v>
      </c>
      <c r="C10" s="155" t="s">
        <v>69</v>
      </c>
      <c r="D10" s="372">
        <v>193.78</v>
      </c>
      <c r="E10" s="372">
        <v>201.9</v>
      </c>
      <c r="F10" s="371" t="s">
        <v>727</v>
      </c>
      <c r="G10" s="268"/>
    </row>
    <row r="11" spans="1:25" ht="14.25" customHeight="1" x14ac:dyDescent="0.2">
      <c r="B11" s="155" t="s">
        <v>215</v>
      </c>
      <c r="C11" s="155" t="s">
        <v>70</v>
      </c>
      <c r="D11" s="372">
        <v>201.76</v>
      </c>
      <c r="E11" s="372">
        <v>202.05</v>
      </c>
      <c r="F11" s="371" t="s">
        <v>728</v>
      </c>
      <c r="G11" s="268"/>
    </row>
    <row r="12" spans="1:25" ht="14.25" customHeight="1" x14ac:dyDescent="0.2">
      <c r="B12" s="155" t="s">
        <v>215</v>
      </c>
      <c r="C12" s="155" t="s">
        <v>71</v>
      </c>
      <c r="D12" s="372">
        <v>198.46</v>
      </c>
      <c r="E12" s="372">
        <v>214.17</v>
      </c>
      <c r="F12" s="371" t="s">
        <v>726</v>
      </c>
      <c r="G12" s="268"/>
    </row>
    <row r="13" spans="1:25" ht="14.25" customHeight="1" x14ac:dyDescent="0.2">
      <c r="B13" s="155" t="s">
        <v>217</v>
      </c>
      <c r="C13" s="327" t="s">
        <v>218</v>
      </c>
      <c r="D13" s="370">
        <v>193.56</v>
      </c>
      <c r="E13" s="370">
        <v>199.35</v>
      </c>
      <c r="F13" s="371" t="s">
        <v>729</v>
      </c>
      <c r="G13" s="268"/>
    </row>
    <row r="14" spans="1:25" ht="14.25" customHeight="1" x14ac:dyDescent="0.2">
      <c r="B14" s="155" t="s">
        <v>217</v>
      </c>
      <c r="C14" s="155" t="s">
        <v>42</v>
      </c>
      <c r="D14" s="372">
        <v>193.85</v>
      </c>
      <c r="E14" s="372">
        <v>204.19</v>
      </c>
      <c r="F14" s="371" t="s">
        <v>730</v>
      </c>
      <c r="G14" s="268"/>
    </row>
    <row r="15" spans="1:25" ht="14.25" customHeight="1" x14ac:dyDescent="0.2">
      <c r="B15" s="155" t="s">
        <v>217</v>
      </c>
      <c r="C15" s="155" t="s">
        <v>43</v>
      </c>
      <c r="D15" s="372">
        <v>184.11</v>
      </c>
      <c r="E15" s="372">
        <v>186.88</v>
      </c>
      <c r="F15" s="371" t="s">
        <v>731</v>
      </c>
      <c r="G15" s="268"/>
    </row>
    <row r="16" spans="1:25" ht="14.25" customHeight="1" x14ac:dyDescent="0.2">
      <c r="B16" s="155" t="s">
        <v>217</v>
      </c>
      <c r="C16" s="155" t="s">
        <v>44</v>
      </c>
      <c r="D16" s="372">
        <v>182.04</v>
      </c>
      <c r="E16" s="372">
        <v>191.53</v>
      </c>
      <c r="F16" s="371" t="s">
        <v>732</v>
      </c>
      <c r="G16" s="268"/>
    </row>
    <row r="17" spans="2:14" ht="14.25" customHeight="1" x14ac:dyDescent="0.2">
      <c r="B17" s="155" t="s">
        <v>217</v>
      </c>
      <c r="C17" s="155" t="s">
        <v>45</v>
      </c>
      <c r="D17" s="372">
        <v>195.84</v>
      </c>
      <c r="E17" s="372">
        <v>191.45</v>
      </c>
      <c r="F17" s="371" t="s">
        <v>733</v>
      </c>
      <c r="G17" s="268"/>
    </row>
    <row r="18" spans="2:14" ht="14.25" customHeight="1" x14ac:dyDescent="0.2">
      <c r="B18" s="155" t="s">
        <v>217</v>
      </c>
      <c r="C18" s="155" t="s">
        <v>46</v>
      </c>
      <c r="D18" s="372">
        <v>192.4</v>
      </c>
      <c r="E18" s="372">
        <v>193.61</v>
      </c>
      <c r="F18" s="371" t="s">
        <v>734</v>
      </c>
      <c r="G18" s="268"/>
    </row>
    <row r="19" spans="2:14" ht="14.25" customHeight="1" x14ac:dyDescent="0.2">
      <c r="B19" s="155" t="s">
        <v>217</v>
      </c>
      <c r="C19" s="155" t="s">
        <v>47</v>
      </c>
      <c r="D19" s="372">
        <v>180.79</v>
      </c>
      <c r="E19" s="372">
        <v>199.55</v>
      </c>
      <c r="F19" s="371" t="s">
        <v>735</v>
      </c>
      <c r="G19" s="268"/>
    </row>
    <row r="20" spans="2:14" ht="14.25" customHeight="1" x14ac:dyDescent="0.2">
      <c r="B20" s="155" t="s">
        <v>217</v>
      </c>
      <c r="C20" s="155" t="s">
        <v>48</v>
      </c>
      <c r="D20" s="372">
        <v>193.86</v>
      </c>
      <c r="E20" s="372">
        <v>201.29</v>
      </c>
      <c r="F20" s="371" t="s">
        <v>736</v>
      </c>
      <c r="G20" s="268"/>
    </row>
    <row r="21" spans="2:14" ht="14.25" customHeight="1" x14ac:dyDescent="0.2">
      <c r="B21" s="155" t="s">
        <v>217</v>
      </c>
      <c r="C21" s="155" t="s">
        <v>49</v>
      </c>
      <c r="D21" s="372">
        <v>190.37</v>
      </c>
      <c r="E21" s="372">
        <v>202.63</v>
      </c>
      <c r="F21" s="371" t="s">
        <v>737</v>
      </c>
      <c r="G21" s="268"/>
    </row>
    <row r="22" spans="2:14" ht="14.25" customHeight="1" x14ac:dyDescent="0.2">
      <c r="B22" s="155" t="s">
        <v>217</v>
      </c>
      <c r="C22" s="155" t="s">
        <v>50</v>
      </c>
      <c r="D22" s="372">
        <v>199.31</v>
      </c>
      <c r="E22" s="372">
        <v>203.29</v>
      </c>
      <c r="F22" s="371" t="s">
        <v>738</v>
      </c>
      <c r="G22" s="268"/>
    </row>
    <row r="23" spans="2:14" ht="14.25" customHeight="1" x14ac:dyDescent="0.2">
      <c r="B23" s="155" t="s">
        <v>217</v>
      </c>
      <c r="C23" s="155" t="s">
        <v>51</v>
      </c>
      <c r="D23" s="372">
        <v>185.38</v>
      </c>
      <c r="E23" s="372">
        <v>191</v>
      </c>
      <c r="F23" s="371" t="s">
        <v>729</v>
      </c>
      <c r="G23" s="268"/>
    </row>
    <row r="24" spans="2:14" ht="14.25" customHeight="1" x14ac:dyDescent="0.2">
      <c r="B24" s="155" t="s">
        <v>217</v>
      </c>
      <c r="C24" s="155" t="s">
        <v>52</v>
      </c>
      <c r="D24" s="372">
        <v>191.33</v>
      </c>
      <c r="E24" s="372">
        <v>198.74</v>
      </c>
      <c r="F24" s="371" t="s">
        <v>739</v>
      </c>
      <c r="G24" s="268"/>
    </row>
    <row r="25" spans="2:14" ht="14.25" customHeight="1" x14ac:dyDescent="0.2">
      <c r="B25" s="155" t="s">
        <v>217</v>
      </c>
      <c r="C25" s="155" t="s">
        <v>53</v>
      </c>
      <c r="D25" s="372">
        <v>205.39</v>
      </c>
      <c r="E25" s="372">
        <v>204</v>
      </c>
      <c r="F25" s="371" t="s">
        <v>740</v>
      </c>
      <c r="G25" s="268"/>
    </row>
    <row r="26" spans="2:14" ht="14.25" customHeight="1" x14ac:dyDescent="0.2">
      <c r="B26" s="155" t="s">
        <v>217</v>
      </c>
      <c r="C26" s="155" t="s">
        <v>54</v>
      </c>
      <c r="D26" s="372">
        <v>195.47</v>
      </c>
      <c r="E26" s="372">
        <v>203.4</v>
      </c>
      <c r="F26" s="371" t="s">
        <v>741</v>
      </c>
      <c r="G26" s="268"/>
    </row>
    <row r="27" spans="2:14" ht="14.25" customHeight="1" x14ac:dyDescent="0.2">
      <c r="B27" s="155" t="s">
        <v>217</v>
      </c>
      <c r="C27" s="155" t="s">
        <v>55</v>
      </c>
      <c r="D27" s="372">
        <v>192.86</v>
      </c>
      <c r="E27" s="372">
        <v>200.8</v>
      </c>
      <c r="F27" s="371" t="s">
        <v>741</v>
      </c>
      <c r="G27" s="268"/>
    </row>
    <row r="28" spans="2:14" ht="14.25" customHeight="1" x14ac:dyDescent="0.2">
      <c r="B28" s="155" t="s">
        <v>217</v>
      </c>
      <c r="C28" s="155" t="s">
        <v>56</v>
      </c>
      <c r="D28" s="372">
        <v>193.43</v>
      </c>
      <c r="E28" s="372">
        <v>195.24</v>
      </c>
      <c r="F28" s="371" t="s">
        <v>742</v>
      </c>
      <c r="G28" s="268"/>
    </row>
    <row r="29" spans="2:14" ht="14.25" customHeight="1" x14ac:dyDescent="0.2">
      <c r="B29" s="155" t="s">
        <v>217</v>
      </c>
      <c r="C29" s="155" t="s">
        <v>57</v>
      </c>
      <c r="D29" s="372">
        <v>185.83</v>
      </c>
      <c r="E29" s="372">
        <v>198.77</v>
      </c>
      <c r="F29" s="371" t="s">
        <v>724</v>
      </c>
      <c r="G29" s="268"/>
      <c r="N29" s="49"/>
    </row>
    <row r="30" spans="2:14" ht="14.25" customHeight="1" x14ac:dyDescent="0.2">
      <c r="B30" s="155" t="s">
        <v>217</v>
      </c>
      <c r="C30" s="155" t="s">
        <v>58</v>
      </c>
      <c r="D30" s="372">
        <v>196.27</v>
      </c>
      <c r="E30" s="372">
        <v>208.3</v>
      </c>
      <c r="F30" s="371" t="s">
        <v>743</v>
      </c>
      <c r="G30" s="268"/>
    </row>
    <row r="31" spans="2:14" ht="14.25" customHeight="1" x14ac:dyDescent="0.2">
      <c r="B31" s="155" t="s">
        <v>217</v>
      </c>
      <c r="C31" s="155" t="s">
        <v>61</v>
      </c>
      <c r="D31" s="372">
        <v>200.68</v>
      </c>
      <c r="E31" s="372">
        <v>192.69</v>
      </c>
      <c r="F31" s="371" t="s">
        <v>744</v>
      </c>
      <c r="G31" s="268"/>
    </row>
    <row r="32" spans="2:14" ht="14.25" customHeight="1" x14ac:dyDescent="0.2">
      <c r="B32" s="155" t="s">
        <v>217</v>
      </c>
      <c r="C32" s="155" t="s">
        <v>62</v>
      </c>
      <c r="D32" s="372">
        <v>205.73</v>
      </c>
      <c r="E32" s="372">
        <v>208.55</v>
      </c>
      <c r="F32" s="371" t="s">
        <v>745</v>
      </c>
      <c r="G32" s="268"/>
    </row>
    <row r="33" spans="1:7" ht="14.25" customHeight="1" x14ac:dyDescent="0.2">
      <c r="B33" s="155" t="s">
        <v>217</v>
      </c>
      <c r="C33" s="155" t="s">
        <v>63</v>
      </c>
      <c r="D33" s="372">
        <v>187.96</v>
      </c>
      <c r="E33" s="372">
        <v>197.35</v>
      </c>
      <c r="F33" s="371" t="s">
        <v>746</v>
      </c>
      <c r="G33" s="268"/>
    </row>
    <row r="34" spans="1:7" ht="14.25" customHeight="1" x14ac:dyDescent="0.2">
      <c r="B34" s="155" t="s">
        <v>217</v>
      </c>
      <c r="C34" s="155" t="s">
        <v>64</v>
      </c>
      <c r="D34" s="372">
        <v>194.54</v>
      </c>
      <c r="E34" s="372">
        <v>210.99</v>
      </c>
      <c r="F34" s="371" t="s">
        <v>747</v>
      </c>
      <c r="G34" s="268"/>
    </row>
    <row r="35" spans="1:7" ht="14.25" customHeight="1" x14ac:dyDescent="0.2">
      <c r="B35" s="155" t="s">
        <v>217</v>
      </c>
      <c r="C35" s="155" t="s">
        <v>65</v>
      </c>
      <c r="D35" s="372">
        <v>196.32</v>
      </c>
      <c r="E35" s="372">
        <v>199.87</v>
      </c>
      <c r="F35" s="371" t="s">
        <v>748</v>
      </c>
      <c r="G35" s="268"/>
    </row>
    <row r="36" spans="1:7" ht="14.25" customHeight="1" x14ac:dyDescent="0.2">
      <c r="B36" s="155" t="s">
        <v>217</v>
      </c>
      <c r="C36" s="155" t="s">
        <v>67</v>
      </c>
      <c r="D36" s="372">
        <v>193.21</v>
      </c>
      <c r="E36" s="372">
        <v>201.54</v>
      </c>
      <c r="F36" s="371" t="s">
        <v>749</v>
      </c>
      <c r="G36" s="268"/>
    </row>
    <row r="37" spans="1:7" ht="14.25" customHeight="1" x14ac:dyDescent="0.2">
      <c r="B37" s="155" t="s">
        <v>217</v>
      </c>
      <c r="C37" s="155" t="s">
        <v>68</v>
      </c>
      <c r="D37" s="372">
        <v>191.12</v>
      </c>
      <c r="E37" s="372">
        <v>199.85</v>
      </c>
      <c r="F37" s="371" t="s">
        <v>750</v>
      </c>
      <c r="G37" s="268"/>
    </row>
    <row r="38" spans="1:7" ht="14.25" customHeight="1" x14ac:dyDescent="0.2">
      <c r="B38" s="155" t="s">
        <v>217</v>
      </c>
      <c r="C38" s="155" t="s">
        <v>72</v>
      </c>
      <c r="D38" s="372">
        <v>193.05</v>
      </c>
      <c r="E38" s="372">
        <v>195.65</v>
      </c>
      <c r="F38" s="371" t="s">
        <v>751</v>
      </c>
      <c r="G38" s="268"/>
    </row>
    <row r="39" spans="1:7" ht="14.25" customHeight="1" x14ac:dyDescent="0.2">
      <c r="B39" s="155" t="s">
        <v>217</v>
      </c>
      <c r="C39" s="155" t="s">
        <v>73</v>
      </c>
      <c r="D39" s="372">
        <v>185.28</v>
      </c>
      <c r="E39" s="372">
        <v>194.63</v>
      </c>
      <c r="F39" s="371" t="s">
        <v>746</v>
      </c>
      <c r="G39" s="268"/>
    </row>
    <row r="40" spans="1:7" ht="14.25" customHeight="1" x14ac:dyDescent="0.2">
      <c r="B40" s="155" t="s">
        <v>217</v>
      </c>
      <c r="C40" s="155" t="s">
        <v>74</v>
      </c>
      <c r="D40" s="372">
        <v>209.39</v>
      </c>
      <c r="E40" s="372">
        <v>209.42</v>
      </c>
      <c r="F40" s="371" t="s">
        <v>752</v>
      </c>
      <c r="G40" s="268"/>
    </row>
    <row r="41" spans="1:7" ht="14.25" customHeight="1" x14ac:dyDescent="0.2">
      <c r="B41" s="155" t="s">
        <v>217</v>
      </c>
      <c r="C41" s="155" t="s">
        <v>75</v>
      </c>
      <c r="D41" s="372">
        <v>188.04</v>
      </c>
      <c r="E41" s="372">
        <v>200.07</v>
      </c>
      <c r="F41" s="371" t="s">
        <v>737</v>
      </c>
      <c r="G41" s="268"/>
    </row>
    <row r="42" spans="1:7" ht="14.25" customHeight="1" x14ac:dyDescent="0.2">
      <c r="B42" s="155" t="s">
        <v>217</v>
      </c>
      <c r="C42" s="327" t="s">
        <v>76</v>
      </c>
      <c r="D42" s="372">
        <v>209.4</v>
      </c>
      <c r="E42" s="372">
        <v>195.88</v>
      </c>
      <c r="F42" s="371" t="s">
        <v>753</v>
      </c>
      <c r="G42" s="268"/>
    </row>
    <row r="43" spans="1:7" s="30" customFormat="1" x14ac:dyDescent="0.2">
      <c r="A43" s="6"/>
      <c r="F43" s="51"/>
    </row>
    <row r="44" spans="1:7" s="35" customFormat="1" x14ac:dyDescent="0.25">
      <c r="A44" s="192"/>
      <c r="B44" s="424" t="s">
        <v>219</v>
      </c>
      <c r="C44" s="42" t="s">
        <v>33</v>
      </c>
      <c r="D44" s="42"/>
      <c r="E44" s="192"/>
      <c r="F44" s="196"/>
      <c r="G44" s="192"/>
    </row>
    <row r="45" spans="1:7" s="35" customFormat="1" x14ac:dyDescent="0.25">
      <c r="A45" s="192"/>
      <c r="B45" s="424" t="s">
        <v>34</v>
      </c>
      <c r="C45" s="192" t="s">
        <v>628</v>
      </c>
      <c r="D45" s="192"/>
      <c r="E45" s="192"/>
      <c r="F45" s="192"/>
      <c r="G45" s="192"/>
    </row>
    <row r="46" spans="1:7" s="35" customFormat="1" ht="14.45" customHeight="1" x14ac:dyDescent="0.25">
      <c r="A46" s="192"/>
      <c r="B46" s="424" t="s">
        <v>220</v>
      </c>
      <c r="C46" s="107" t="s">
        <v>668</v>
      </c>
      <c r="D46" s="107"/>
      <c r="E46" s="107"/>
      <c r="F46" s="107"/>
      <c r="G46" s="107"/>
    </row>
    <row r="47" spans="1:7" s="35" customFormat="1" ht="14.45" customHeight="1" x14ac:dyDescent="0.25">
      <c r="A47" s="192"/>
      <c r="B47" s="424"/>
      <c r="C47" s="77" t="s">
        <v>777</v>
      </c>
      <c r="D47" s="77"/>
      <c r="E47" s="77"/>
      <c r="F47" s="77"/>
      <c r="G47" s="77"/>
    </row>
    <row r="48" spans="1:7" s="35" customFormat="1" ht="13.15" customHeight="1" x14ac:dyDescent="0.25">
      <c r="A48" s="192"/>
      <c r="B48" s="424" t="s">
        <v>35</v>
      </c>
      <c r="C48" s="107" t="s">
        <v>934</v>
      </c>
      <c r="D48" s="107"/>
      <c r="E48" s="107"/>
      <c r="F48" s="107"/>
      <c r="G48" s="107"/>
    </row>
    <row r="49" spans="1:7" s="35" customFormat="1" ht="13.15" customHeight="1" x14ac:dyDescent="0.25">
      <c r="A49" s="192"/>
      <c r="B49" s="425"/>
      <c r="C49" s="192" t="s">
        <v>778</v>
      </c>
      <c r="D49" s="192"/>
      <c r="E49" s="192"/>
      <c r="F49" s="192"/>
      <c r="G49" s="192"/>
    </row>
    <row r="50" spans="1:7" s="35" customFormat="1" ht="13.15" customHeight="1" x14ac:dyDescent="0.25">
      <c r="A50" s="192"/>
      <c r="B50" s="425"/>
      <c r="C50" s="205" t="s">
        <v>779</v>
      </c>
      <c r="D50" s="192"/>
      <c r="E50" s="192"/>
      <c r="F50" s="192"/>
      <c r="G50" s="192"/>
    </row>
    <row r="51" spans="1:7" s="35" customFormat="1" ht="13.5" customHeight="1" x14ac:dyDescent="0.25">
      <c r="A51" s="192"/>
      <c r="B51" s="425"/>
      <c r="C51" s="192" t="s">
        <v>935</v>
      </c>
      <c r="D51" s="192"/>
      <c r="E51" s="192"/>
      <c r="F51" s="192"/>
      <c r="G51" s="192"/>
    </row>
    <row r="52" spans="1:7" s="35" customFormat="1" ht="13.5" customHeight="1" x14ac:dyDescent="0.25">
      <c r="A52" s="192"/>
      <c r="B52" s="425"/>
      <c r="C52" s="192"/>
      <c r="D52" s="192"/>
      <c r="E52" s="192"/>
      <c r="F52" s="192"/>
      <c r="G52" s="192"/>
    </row>
    <row r="53" spans="1:7" s="141" customFormat="1" ht="14.25" x14ac:dyDescent="0.2">
      <c r="B53" s="138" t="s">
        <v>468</v>
      </c>
      <c r="D53" s="137"/>
      <c r="E53" s="137"/>
      <c r="F53" s="140"/>
      <c r="G53" s="137"/>
    </row>
    <row r="54" spans="1:7" s="30" customFormat="1" x14ac:dyDescent="0.2">
      <c r="A54" s="6"/>
      <c r="D54" s="192"/>
      <c r="E54" s="192"/>
      <c r="F54" s="196"/>
      <c r="G54" s="192"/>
    </row>
    <row r="55" spans="1:7" s="30" customFormat="1" x14ac:dyDescent="0.2">
      <c r="A55" s="6"/>
      <c r="F55" s="51"/>
    </row>
    <row r="56" spans="1:7" s="30" customFormat="1" x14ac:dyDescent="0.2">
      <c r="A56" s="6"/>
      <c r="F56" s="51"/>
    </row>
    <row r="57" spans="1:7" s="30" customFormat="1" x14ac:dyDescent="0.2">
      <c r="A57" s="6"/>
      <c r="F57" s="51"/>
    </row>
    <row r="58" spans="1:7" s="30" customFormat="1" x14ac:dyDescent="0.2">
      <c r="A58" s="6"/>
      <c r="F58" s="51"/>
    </row>
    <row r="59" spans="1:7" s="30" customFormat="1" x14ac:dyDescent="0.2">
      <c r="A59" s="6"/>
      <c r="F59" s="51"/>
    </row>
    <row r="60" spans="1:7" s="30" customFormat="1" x14ac:dyDescent="0.2">
      <c r="A60" s="6"/>
      <c r="F60" s="51"/>
    </row>
    <row r="61" spans="1:7" s="30" customFormat="1" x14ac:dyDescent="0.2">
      <c r="A61" s="6"/>
      <c r="F61" s="51"/>
    </row>
    <row r="62" spans="1:7" s="30" customFormat="1" x14ac:dyDescent="0.2">
      <c r="A62" s="6"/>
      <c r="F62" s="51"/>
    </row>
    <row r="63" spans="1:7" s="30" customFormat="1" x14ac:dyDescent="0.2">
      <c r="A63" s="6"/>
      <c r="F63" s="51"/>
    </row>
    <row r="64" spans="1:7" s="30" customFormat="1" x14ac:dyDescent="0.2">
      <c r="A64" s="6"/>
      <c r="F64" s="51"/>
    </row>
    <row r="65" spans="1:6" s="30" customFormat="1" x14ac:dyDescent="0.2">
      <c r="A65" s="6"/>
      <c r="F65" s="51"/>
    </row>
    <row r="66" spans="1:6" s="30" customFormat="1" x14ac:dyDescent="0.2">
      <c r="A66" s="6"/>
      <c r="F66" s="51"/>
    </row>
    <row r="67" spans="1:6" s="30" customFormat="1" x14ac:dyDescent="0.2">
      <c r="A67" s="6"/>
      <c r="F67" s="51"/>
    </row>
    <row r="68" spans="1:6" s="30" customFormat="1" x14ac:dyDescent="0.2">
      <c r="A68" s="6"/>
      <c r="F68" s="51"/>
    </row>
    <row r="69" spans="1:6" s="30" customFormat="1" x14ac:dyDescent="0.2">
      <c r="A69" s="6"/>
      <c r="F69" s="51"/>
    </row>
    <row r="70" spans="1:6" s="30" customFormat="1" x14ac:dyDescent="0.2">
      <c r="A70" s="6"/>
      <c r="F70" s="51"/>
    </row>
    <row r="71" spans="1:6" s="30" customFormat="1" x14ac:dyDescent="0.2">
      <c r="A71" s="6"/>
      <c r="F71" s="51"/>
    </row>
    <row r="72" spans="1:6" s="30" customFormat="1" x14ac:dyDescent="0.2">
      <c r="A72" s="6"/>
      <c r="F72" s="51"/>
    </row>
    <row r="73" spans="1:6" s="30" customFormat="1" x14ac:dyDescent="0.2">
      <c r="A73" s="6"/>
      <c r="F73" s="51"/>
    </row>
    <row r="74" spans="1:6" s="30" customFormat="1" x14ac:dyDescent="0.2">
      <c r="A74" s="6"/>
      <c r="F74" s="51"/>
    </row>
    <row r="75" spans="1:6" s="30" customFormat="1" x14ac:dyDescent="0.2">
      <c r="A75" s="6"/>
      <c r="F75" s="51"/>
    </row>
    <row r="76" spans="1:6" s="30" customFormat="1" x14ac:dyDescent="0.2">
      <c r="A76" s="6"/>
      <c r="F76" s="51"/>
    </row>
    <row r="77" spans="1:6" s="30" customFormat="1" x14ac:dyDescent="0.2">
      <c r="A77" s="6"/>
      <c r="F77" s="51"/>
    </row>
    <row r="78" spans="1:6" s="30" customFormat="1" x14ac:dyDescent="0.2">
      <c r="A78" s="6"/>
      <c r="F78" s="51"/>
    </row>
    <row r="79" spans="1:6" s="30" customFormat="1" x14ac:dyDescent="0.2">
      <c r="A79" s="6"/>
      <c r="F79" s="51"/>
    </row>
    <row r="80" spans="1:6" s="30" customFormat="1" x14ac:dyDescent="0.2">
      <c r="A80" s="6"/>
      <c r="F80" s="51"/>
    </row>
    <row r="81" spans="1:6" s="30" customFormat="1" x14ac:dyDescent="0.2">
      <c r="A81" s="6"/>
      <c r="F81" s="51"/>
    </row>
    <row r="82" spans="1:6" s="30" customFormat="1" x14ac:dyDescent="0.2">
      <c r="A82" s="6"/>
      <c r="F82" s="51"/>
    </row>
    <row r="83" spans="1:6" s="30" customFormat="1" x14ac:dyDescent="0.2">
      <c r="A83" s="6"/>
      <c r="F83" s="51"/>
    </row>
    <row r="84" spans="1:6" s="30" customFormat="1" x14ac:dyDescent="0.2">
      <c r="A84" s="6"/>
      <c r="F84" s="51"/>
    </row>
    <row r="85" spans="1:6" s="30" customFormat="1" x14ac:dyDescent="0.2">
      <c r="A85" s="6"/>
      <c r="F85" s="51"/>
    </row>
    <row r="86" spans="1:6" s="30" customFormat="1" x14ac:dyDescent="0.2">
      <c r="A86" s="6"/>
      <c r="F86" s="51"/>
    </row>
    <row r="87" spans="1:6" s="30" customFormat="1" x14ac:dyDescent="0.2">
      <c r="A87" s="6"/>
      <c r="F87" s="51"/>
    </row>
    <row r="88" spans="1:6" s="30" customFormat="1" x14ac:dyDescent="0.2">
      <c r="A88" s="6"/>
      <c r="F88" s="51"/>
    </row>
    <row r="89" spans="1:6" s="30" customFormat="1" x14ac:dyDescent="0.2">
      <c r="A89" s="6"/>
      <c r="F89" s="51"/>
    </row>
    <row r="90" spans="1:6" s="30" customFormat="1" x14ac:dyDescent="0.2">
      <c r="A90" s="6"/>
      <c r="F90" s="51"/>
    </row>
    <row r="91" spans="1:6" s="30" customFormat="1" x14ac:dyDescent="0.2">
      <c r="A91" s="6"/>
      <c r="F91" s="51"/>
    </row>
    <row r="92" spans="1:6" s="30" customFormat="1" x14ac:dyDescent="0.2">
      <c r="A92" s="6"/>
      <c r="F92" s="51"/>
    </row>
    <row r="93" spans="1:6" s="30" customFormat="1" x14ac:dyDescent="0.2">
      <c r="A93" s="6"/>
      <c r="F93" s="51"/>
    </row>
    <row r="94" spans="1:6" s="30" customFormat="1" x14ac:dyDescent="0.2">
      <c r="A94" s="6"/>
      <c r="F94" s="51"/>
    </row>
    <row r="95" spans="1:6" s="30" customFormat="1" x14ac:dyDescent="0.2">
      <c r="A95" s="6"/>
      <c r="F95" s="51"/>
    </row>
    <row r="96" spans="1:6" s="30" customFormat="1" x14ac:dyDescent="0.2">
      <c r="A96" s="6"/>
      <c r="F96" s="51"/>
    </row>
    <row r="97" spans="1:6" s="30" customFormat="1" x14ac:dyDescent="0.2">
      <c r="A97" s="6"/>
      <c r="F97" s="51"/>
    </row>
    <row r="98" spans="1:6" s="30" customFormat="1" x14ac:dyDescent="0.2">
      <c r="A98" s="6"/>
      <c r="F98" s="51"/>
    </row>
    <row r="99" spans="1:6" s="30" customFormat="1" x14ac:dyDescent="0.2">
      <c r="A99" s="6"/>
      <c r="F99" s="51"/>
    </row>
    <row r="100" spans="1:6" s="30" customFormat="1" x14ac:dyDescent="0.2">
      <c r="A100" s="6"/>
      <c r="F100" s="51"/>
    </row>
    <row r="101" spans="1:6" s="30" customFormat="1" x14ac:dyDescent="0.2">
      <c r="A101" s="6"/>
      <c r="F101" s="51"/>
    </row>
    <row r="102" spans="1:6" s="30" customFormat="1" x14ac:dyDescent="0.2">
      <c r="A102" s="6"/>
      <c r="F102" s="51"/>
    </row>
    <row r="103" spans="1:6" s="30" customFormat="1" x14ac:dyDescent="0.2">
      <c r="A103" s="6"/>
      <c r="F103" s="51"/>
    </row>
    <row r="104" spans="1:6" s="30" customFormat="1" x14ac:dyDescent="0.2">
      <c r="A104" s="6"/>
      <c r="F104" s="51"/>
    </row>
    <row r="105" spans="1:6" s="30" customFormat="1" x14ac:dyDescent="0.2">
      <c r="A105" s="6"/>
      <c r="F105" s="51"/>
    </row>
    <row r="106" spans="1:6" s="30" customFormat="1" x14ac:dyDescent="0.2">
      <c r="A106" s="6"/>
      <c r="F106" s="51"/>
    </row>
    <row r="107" spans="1:6" s="30" customFormat="1" x14ac:dyDescent="0.2">
      <c r="A107" s="6"/>
      <c r="F107" s="51"/>
    </row>
    <row r="108" spans="1:6" s="30" customFormat="1" x14ac:dyDescent="0.2">
      <c r="A108" s="6"/>
      <c r="F108" s="51"/>
    </row>
    <row r="109" spans="1:6" s="30" customFormat="1" x14ac:dyDescent="0.2">
      <c r="A109" s="6"/>
      <c r="F109" s="51"/>
    </row>
    <row r="110" spans="1:6" s="30" customFormat="1" x14ac:dyDescent="0.2">
      <c r="A110" s="6"/>
      <c r="F110" s="51"/>
    </row>
    <row r="111" spans="1:6" s="30" customFormat="1" x14ac:dyDescent="0.2">
      <c r="A111" s="6"/>
      <c r="F111" s="51"/>
    </row>
    <row r="112" spans="1:6" s="30" customFormat="1" x14ac:dyDescent="0.2">
      <c r="A112" s="6"/>
      <c r="F112" s="51"/>
    </row>
    <row r="113" spans="1:6" s="30" customFormat="1" x14ac:dyDescent="0.2">
      <c r="A113" s="6"/>
      <c r="F113" s="51"/>
    </row>
    <row r="114" spans="1:6" s="30" customFormat="1" x14ac:dyDescent="0.2">
      <c r="A114" s="6"/>
      <c r="F114" s="51"/>
    </row>
    <row r="115" spans="1:6" s="30" customFormat="1" x14ac:dyDescent="0.2">
      <c r="A115" s="6"/>
      <c r="F115" s="51"/>
    </row>
    <row r="116" spans="1:6" s="30" customFormat="1" x14ac:dyDescent="0.2">
      <c r="A116" s="6"/>
      <c r="F116" s="51"/>
    </row>
    <row r="117" spans="1:6" s="30" customFormat="1" x14ac:dyDescent="0.2">
      <c r="A117" s="6"/>
      <c r="F117" s="51"/>
    </row>
    <row r="118" spans="1:6" s="30" customFormat="1" x14ac:dyDescent="0.2">
      <c r="A118" s="6"/>
      <c r="F118" s="51"/>
    </row>
    <row r="119" spans="1:6" s="30" customFormat="1" x14ac:dyDescent="0.2">
      <c r="A119" s="6"/>
      <c r="F119" s="51"/>
    </row>
    <row r="120" spans="1:6" s="30" customFormat="1" x14ac:dyDescent="0.2">
      <c r="A120" s="6"/>
      <c r="F120" s="51"/>
    </row>
    <row r="121" spans="1:6" s="30" customFormat="1" x14ac:dyDescent="0.2">
      <c r="A121" s="6"/>
      <c r="F121" s="51"/>
    </row>
    <row r="122" spans="1:6" s="30" customFormat="1" x14ac:dyDescent="0.2">
      <c r="A122" s="6"/>
      <c r="F122" s="51"/>
    </row>
    <row r="123" spans="1:6" s="30" customFormat="1" x14ac:dyDescent="0.2">
      <c r="A123" s="6"/>
      <c r="F123" s="51"/>
    </row>
    <row r="124" spans="1:6" s="30" customFormat="1" x14ac:dyDescent="0.2">
      <c r="A124" s="6"/>
      <c r="F124" s="51"/>
    </row>
    <row r="125" spans="1:6" s="30" customFormat="1" x14ac:dyDescent="0.2">
      <c r="A125" s="6"/>
      <c r="F125" s="51"/>
    </row>
    <row r="126" spans="1:6" s="30" customFormat="1" x14ac:dyDescent="0.2">
      <c r="A126" s="6"/>
      <c r="F126" s="51"/>
    </row>
    <row r="127" spans="1:6" s="30" customFormat="1" x14ac:dyDescent="0.2">
      <c r="A127" s="6"/>
      <c r="F127" s="51"/>
    </row>
    <row r="128" spans="1:6" s="30" customFormat="1" x14ac:dyDescent="0.2">
      <c r="A128" s="6"/>
      <c r="F128" s="51"/>
    </row>
    <row r="129" spans="1:6" s="30" customFormat="1" x14ac:dyDescent="0.2">
      <c r="A129" s="6"/>
      <c r="F129" s="51"/>
    </row>
    <row r="130" spans="1:6" s="30" customFormat="1" x14ac:dyDescent="0.2">
      <c r="A130" s="6"/>
      <c r="F130" s="51"/>
    </row>
    <row r="131" spans="1:6" s="30" customFormat="1" x14ac:dyDescent="0.2">
      <c r="A131" s="6"/>
      <c r="F131" s="51"/>
    </row>
    <row r="132" spans="1:6" s="30" customFormat="1" x14ac:dyDescent="0.2">
      <c r="A132" s="6"/>
      <c r="F132" s="51"/>
    </row>
    <row r="133" spans="1:6" s="30" customFormat="1" x14ac:dyDescent="0.2">
      <c r="A133" s="6"/>
      <c r="F133" s="51"/>
    </row>
    <row r="134" spans="1:6" s="30" customFormat="1" x14ac:dyDescent="0.2">
      <c r="A134" s="6"/>
      <c r="F134" s="51"/>
    </row>
    <row r="135" spans="1:6" s="30" customFormat="1" x14ac:dyDescent="0.2">
      <c r="A135" s="6"/>
      <c r="F135" s="51"/>
    </row>
    <row r="136" spans="1:6" s="30" customFormat="1" x14ac:dyDescent="0.2">
      <c r="A136" s="6"/>
      <c r="F136" s="51"/>
    </row>
    <row r="137" spans="1:6" s="30" customFormat="1" x14ac:dyDescent="0.2">
      <c r="A137" s="6"/>
      <c r="F137" s="51"/>
    </row>
    <row r="138" spans="1:6" s="30" customFormat="1" x14ac:dyDescent="0.2">
      <c r="A138" s="6"/>
      <c r="F138" s="51"/>
    </row>
    <row r="139" spans="1:6" s="30" customFormat="1" x14ac:dyDescent="0.2">
      <c r="A139" s="6"/>
      <c r="F139" s="51"/>
    </row>
    <row r="140" spans="1:6" s="30" customFormat="1" x14ac:dyDescent="0.2">
      <c r="A140" s="6"/>
      <c r="F140" s="51"/>
    </row>
    <row r="141" spans="1:6" s="30" customFormat="1" x14ac:dyDescent="0.2">
      <c r="A141" s="6"/>
      <c r="F141" s="51"/>
    </row>
    <row r="142" spans="1:6" s="30" customFormat="1" x14ac:dyDescent="0.2">
      <c r="A142" s="6"/>
      <c r="F142" s="51"/>
    </row>
    <row r="143" spans="1:6" s="30" customFormat="1" x14ac:dyDescent="0.2">
      <c r="A143" s="6"/>
      <c r="F143" s="51"/>
    </row>
    <row r="144" spans="1:6" s="30" customFormat="1" x14ac:dyDescent="0.2">
      <c r="A144" s="6"/>
      <c r="F144" s="51"/>
    </row>
    <row r="145" spans="1:6" s="30" customFormat="1" x14ac:dyDescent="0.2">
      <c r="A145" s="6"/>
      <c r="F145" s="51"/>
    </row>
    <row r="146" spans="1:6" s="30" customFormat="1" x14ac:dyDescent="0.2">
      <c r="A146" s="6"/>
      <c r="F146" s="51"/>
    </row>
    <row r="147" spans="1:6" s="30" customFormat="1" x14ac:dyDescent="0.2">
      <c r="A147" s="6"/>
      <c r="F147" s="51"/>
    </row>
    <row r="148" spans="1:6" s="30" customFormat="1" x14ac:dyDescent="0.2">
      <c r="A148" s="6"/>
      <c r="F148" s="51"/>
    </row>
    <row r="149" spans="1:6" s="30" customFormat="1" x14ac:dyDescent="0.2">
      <c r="A149" s="6"/>
      <c r="F149" s="51"/>
    </row>
    <row r="150" spans="1:6" s="30" customFormat="1" x14ac:dyDescent="0.2">
      <c r="A150" s="6"/>
      <c r="F150" s="51"/>
    </row>
    <row r="151" spans="1:6" s="30" customFormat="1" x14ac:dyDescent="0.2">
      <c r="A151" s="6"/>
      <c r="F151" s="51"/>
    </row>
    <row r="152" spans="1:6" s="30" customFormat="1" x14ac:dyDescent="0.2">
      <c r="A152" s="6"/>
      <c r="F152" s="51"/>
    </row>
    <row r="153" spans="1:6" s="30" customFormat="1" x14ac:dyDescent="0.2">
      <c r="A153" s="6"/>
      <c r="F153" s="51"/>
    </row>
    <row r="154" spans="1:6" s="30" customFormat="1" x14ac:dyDescent="0.2">
      <c r="A154" s="6"/>
      <c r="F154" s="51"/>
    </row>
    <row r="155" spans="1:6" s="30" customFormat="1" x14ac:dyDescent="0.2">
      <c r="A155" s="6"/>
      <c r="F155" s="51"/>
    </row>
    <row r="156" spans="1:6" s="30" customFormat="1" x14ac:dyDescent="0.2">
      <c r="A156" s="6"/>
      <c r="F156" s="51"/>
    </row>
    <row r="157" spans="1:6" s="30" customFormat="1" x14ac:dyDescent="0.2">
      <c r="A157" s="6"/>
      <c r="F157" s="51"/>
    </row>
    <row r="158" spans="1:6" s="30" customFormat="1" x14ac:dyDescent="0.2">
      <c r="A158" s="6"/>
      <c r="F158" s="51"/>
    </row>
    <row r="159" spans="1:6" s="30" customFormat="1" x14ac:dyDescent="0.2">
      <c r="A159" s="6"/>
      <c r="F159" s="51"/>
    </row>
    <row r="160" spans="1:6" s="30" customFormat="1" x14ac:dyDescent="0.2">
      <c r="A160" s="6"/>
      <c r="F160" s="51"/>
    </row>
    <row r="161" spans="1:6" s="30" customFormat="1" x14ac:dyDescent="0.2">
      <c r="A161" s="6"/>
      <c r="F161" s="51"/>
    </row>
    <row r="162" spans="1:6" s="30" customFormat="1" x14ac:dyDescent="0.2">
      <c r="A162" s="6"/>
      <c r="F162" s="51"/>
    </row>
    <row r="163" spans="1:6" s="30" customFormat="1" x14ac:dyDescent="0.2">
      <c r="A163" s="6"/>
      <c r="F163" s="51"/>
    </row>
    <row r="164" spans="1:6" s="30" customFormat="1" x14ac:dyDescent="0.2">
      <c r="A164" s="6"/>
      <c r="F164" s="51"/>
    </row>
    <row r="165" spans="1:6" s="30" customFormat="1" x14ac:dyDescent="0.2">
      <c r="A165" s="6"/>
      <c r="F165" s="51"/>
    </row>
    <row r="166" spans="1:6" s="30" customFormat="1" x14ac:dyDescent="0.2">
      <c r="A166" s="6"/>
      <c r="F166" s="51"/>
    </row>
    <row r="167" spans="1:6" s="30" customFormat="1" x14ac:dyDescent="0.2">
      <c r="A167" s="6"/>
      <c r="F167" s="51"/>
    </row>
    <row r="168" spans="1:6" s="30" customFormat="1" x14ac:dyDescent="0.2">
      <c r="A168" s="6"/>
      <c r="F168" s="51"/>
    </row>
    <row r="169" spans="1:6" s="30" customFormat="1" x14ac:dyDescent="0.2">
      <c r="A169" s="6"/>
      <c r="F169" s="51"/>
    </row>
    <row r="170" spans="1:6" s="30" customFormat="1" x14ac:dyDescent="0.2">
      <c r="A170" s="6"/>
      <c r="F170" s="51"/>
    </row>
    <row r="171" spans="1:6" s="30" customFormat="1" x14ac:dyDescent="0.2">
      <c r="A171" s="6"/>
      <c r="F171" s="51"/>
    </row>
    <row r="172" spans="1:6" s="30" customFormat="1" x14ac:dyDescent="0.2">
      <c r="A172" s="6"/>
      <c r="F172" s="51"/>
    </row>
    <row r="173" spans="1:6" s="30" customFormat="1" x14ac:dyDescent="0.2">
      <c r="A173" s="6"/>
      <c r="F173" s="51"/>
    </row>
    <row r="174" spans="1:6" s="30" customFormat="1" x14ac:dyDescent="0.2">
      <c r="A174" s="6"/>
      <c r="F174" s="51"/>
    </row>
    <row r="175" spans="1:6" s="30" customFormat="1" x14ac:dyDescent="0.2">
      <c r="A175" s="6"/>
      <c r="F175" s="51"/>
    </row>
    <row r="176" spans="1:6" s="30" customFormat="1" x14ac:dyDescent="0.2">
      <c r="A176" s="6"/>
      <c r="F176" s="51"/>
    </row>
    <row r="177" spans="1:6" s="30" customFormat="1" x14ac:dyDescent="0.2">
      <c r="A177" s="6"/>
      <c r="F177" s="51"/>
    </row>
    <row r="178" spans="1:6" s="30" customFormat="1" x14ac:dyDescent="0.2">
      <c r="A178" s="6"/>
      <c r="F178" s="51"/>
    </row>
    <row r="179" spans="1:6" s="30" customFormat="1" x14ac:dyDescent="0.2">
      <c r="A179" s="6"/>
      <c r="F179" s="51"/>
    </row>
    <row r="180" spans="1:6" s="30" customFormat="1" x14ac:dyDescent="0.2">
      <c r="A180" s="6"/>
      <c r="F180" s="51"/>
    </row>
    <row r="181" spans="1:6" s="30" customFormat="1" x14ac:dyDescent="0.2">
      <c r="A181" s="6"/>
      <c r="F181" s="51"/>
    </row>
    <row r="182" spans="1:6" s="30" customFormat="1" x14ac:dyDescent="0.2">
      <c r="A182" s="6"/>
      <c r="F182" s="51"/>
    </row>
    <row r="183" spans="1:6" s="30" customFormat="1" x14ac:dyDescent="0.2">
      <c r="A183" s="6"/>
      <c r="F183" s="51"/>
    </row>
    <row r="184" spans="1:6" s="30" customFormat="1" x14ac:dyDescent="0.2">
      <c r="A184" s="6"/>
      <c r="F184" s="51"/>
    </row>
    <row r="185" spans="1:6" s="30" customFormat="1" x14ac:dyDescent="0.2">
      <c r="A185" s="6"/>
      <c r="F185" s="51"/>
    </row>
    <row r="186" spans="1:6" s="30" customFormat="1" x14ac:dyDescent="0.2">
      <c r="A186" s="6"/>
      <c r="F186" s="51"/>
    </row>
    <row r="187" spans="1:6" s="30" customFormat="1" x14ac:dyDescent="0.2">
      <c r="A187" s="6"/>
      <c r="F187" s="51"/>
    </row>
    <row r="188" spans="1:6" s="30" customFormat="1" x14ac:dyDescent="0.2">
      <c r="A188" s="6"/>
      <c r="F188" s="51"/>
    </row>
    <row r="189" spans="1:6" s="30" customFormat="1" x14ac:dyDescent="0.2">
      <c r="A189" s="6"/>
      <c r="F189" s="51"/>
    </row>
    <row r="190" spans="1:6" s="30" customFormat="1" x14ac:dyDescent="0.2">
      <c r="A190" s="6"/>
      <c r="F190" s="51"/>
    </row>
    <row r="191" spans="1:6" s="30" customFormat="1" x14ac:dyDescent="0.2">
      <c r="A191" s="6"/>
      <c r="F191" s="51"/>
    </row>
    <row r="192" spans="1:6" s="30" customFormat="1" x14ac:dyDescent="0.2">
      <c r="A192" s="6"/>
      <c r="F192" s="51"/>
    </row>
    <row r="193" spans="1:6" s="30" customFormat="1" x14ac:dyDescent="0.2">
      <c r="A193" s="6"/>
      <c r="F193" s="51"/>
    </row>
    <row r="194" spans="1:6" s="30" customFormat="1" x14ac:dyDescent="0.2">
      <c r="A194" s="6"/>
      <c r="F194" s="51"/>
    </row>
    <row r="195" spans="1:6" s="30" customFormat="1" x14ac:dyDescent="0.2">
      <c r="A195" s="6"/>
      <c r="F195" s="51"/>
    </row>
    <row r="196" spans="1:6" s="30" customFormat="1" x14ac:dyDescent="0.2">
      <c r="A196" s="6"/>
      <c r="F196" s="51"/>
    </row>
    <row r="197" spans="1:6" s="30" customFormat="1" x14ac:dyDescent="0.2">
      <c r="A197" s="6"/>
      <c r="F197" s="51"/>
    </row>
    <row r="198" spans="1:6" s="30" customFormat="1" x14ac:dyDescent="0.2">
      <c r="A198" s="6"/>
      <c r="F198" s="51"/>
    </row>
    <row r="199" spans="1:6" s="30" customFormat="1" x14ac:dyDescent="0.2">
      <c r="A199" s="6"/>
      <c r="F199" s="51"/>
    </row>
    <row r="200" spans="1:6" s="30" customFormat="1" x14ac:dyDescent="0.2">
      <c r="A200" s="6"/>
      <c r="F200" s="51"/>
    </row>
    <row r="201" spans="1:6" s="30" customFormat="1" x14ac:dyDescent="0.2">
      <c r="A201" s="6"/>
      <c r="F201" s="51"/>
    </row>
    <row r="202" spans="1:6" s="30" customFormat="1" x14ac:dyDescent="0.2">
      <c r="A202" s="6"/>
      <c r="F202" s="51"/>
    </row>
    <row r="203" spans="1:6" s="30" customFormat="1" x14ac:dyDescent="0.2">
      <c r="A203" s="6"/>
      <c r="F203" s="51"/>
    </row>
    <row r="204" spans="1:6" s="30" customFormat="1" x14ac:dyDescent="0.2">
      <c r="A204" s="6"/>
      <c r="F204" s="51"/>
    </row>
    <row r="205" spans="1:6" s="30" customFormat="1" x14ac:dyDescent="0.2">
      <c r="A205" s="6"/>
      <c r="F205" s="51"/>
    </row>
    <row r="206" spans="1:6" s="30" customFormat="1" x14ac:dyDescent="0.2">
      <c r="A206" s="6"/>
      <c r="F206" s="51"/>
    </row>
    <row r="207" spans="1:6" s="30" customFormat="1" x14ac:dyDescent="0.2">
      <c r="A207" s="6"/>
      <c r="F207" s="51"/>
    </row>
    <row r="208" spans="1:6" s="30" customFormat="1" x14ac:dyDescent="0.2">
      <c r="A208" s="6"/>
      <c r="F208" s="51"/>
    </row>
    <row r="209" spans="1:6" s="30" customFormat="1" x14ac:dyDescent="0.2">
      <c r="A209" s="6"/>
      <c r="F209" s="51"/>
    </row>
    <row r="210" spans="1:6" s="30" customFormat="1" x14ac:dyDescent="0.2">
      <c r="A210" s="6"/>
      <c r="F210" s="51"/>
    </row>
    <row r="211" spans="1:6" s="30" customFormat="1" x14ac:dyDescent="0.2">
      <c r="A211" s="6"/>
      <c r="F211" s="51"/>
    </row>
    <row r="212" spans="1:6" s="30" customFormat="1" x14ac:dyDescent="0.2">
      <c r="A212" s="6"/>
      <c r="F212" s="51"/>
    </row>
    <row r="213" spans="1:6" s="30" customFormat="1" x14ac:dyDescent="0.2">
      <c r="A213" s="6"/>
      <c r="F213" s="51"/>
    </row>
    <row r="214" spans="1:6" s="30" customFormat="1" x14ac:dyDescent="0.2">
      <c r="A214" s="6"/>
      <c r="F214" s="51"/>
    </row>
    <row r="215" spans="1:6" s="30" customFormat="1" x14ac:dyDescent="0.2">
      <c r="A215" s="6"/>
      <c r="F215" s="51"/>
    </row>
    <row r="216" spans="1:6" s="30" customFormat="1" x14ac:dyDescent="0.2">
      <c r="A216" s="6"/>
      <c r="F216" s="51"/>
    </row>
    <row r="217" spans="1:6" s="30" customFormat="1" x14ac:dyDescent="0.2">
      <c r="A217" s="6"/>
      <c r="F217" s="51"/>
    </row>
    <row r="218" spans="1:6" s="30" customFormat="1" x14ac:dyDescent="0.2">
      <c r="A218" s="6"/>
      <c r="F218" s="51"/>
    </row>
    <row r="219" spans="1:6" s="30" customFormat="1" x14ac:dyDescent="0.2">
      <c r="A219" s="6"/>
      <c r="F219" s="51"/>
    </row>
    <row r="220" spans="1:6" s="30" customFormat="1" x14ac:dyDescent="0.2">
      <c r="A220" s="6"/>
      <c r="F220" s="51"/>
    </row>
    <row r="221" spans="1:6" s="30" customFormat="1" x14ac:dyDescent="0.2">
      <c r="A221" s="6"/>
      <c r="F221" s="51"/>
    </row>
    <row r="222" spans="1:6" s="30" customFormat="1" x14ac:dyDescent="0.2">
      <c r="A222" s="6"/>
      <c r="F222" s="51"/>
    </row>
    <row r="223" spans="1:6" s="30" customFormat="1" x14ac:dyDescent="0.2">
      <c r="A223" s="6"/>
      <c r="F223" s="51"/>
    </row>
    <row r="224" spans="1:6" s="30" customFormat="1" x14ac:dyDescent="0.2">
      <c r="A224" s="6"/>
      <c r="F224" s="51"/>
    </row>
    <row r="225" spans="1:6" s="30" customFormat="1" x14ac:dyDescent="0.2">
      <c r="A225" s="6"/>
      <c r="F225" s="51"/>
    </row>
    <row r="226" spans="1:6" s="30" customFormat="1" x14ac:dyDescent="0.2">
      <c r="A226" s="6"/>
      <c r="F226" s="51"/>
    </row>
    <row r="227" spans="1:6" s="30" customFormat="1" x14ac:dyDescent="0.2">
      <c r="A227" s="6"/>
      <c r="F227" s="51"/>
    </row>
    <row r="228" spans="1:6" s="30" customFormat="1" x14ac:dyDescent="0.2">
      <c r="A228" s="6"/>
      <c r="F228" s="51"/>
    </row>
    <row r="229" spans="1:6" s="30" customFormat="1" x14ac:dyDescent="0.2">
      <c r="A229" s="6"/>
      <c r="F229" s="51"/>
    </row>
    <row r="230" spans="1:6" s="30" customFormat="1" x14ac:dyDescent="0.2">
      <c r="A230" s="6"/>
      <c r="F230" s="51"/>
    </row>
    <row r="231" spans="1:6" s="30" customFormat="1" x14ac:dyDescent="0.2">
      <c r="A231" s="6"/>
      <c r="F231" s="51"/>
    </row>
    <row r="232" spans="1:6" s="30" customFormat="1" x14ac:dyDescent="0.2">
      <c r="A232" s="6"/>
      <c r="F232" s="51"/>
    </row>
    <row r="233" spans="1:6" s="30" customFormat="1" x14ac:dyDescent="0.2">
      <c r="A233" s="6"/>
      <c r="F233" s="51"/>
    </row>
    <row r="234" spans="1:6" s="30" customFormat="1" x14ac:dyDescent="0.2">
      <c r="A234" s="6"/>
      <c r="F234" s="51"/>
    </row>
    <row r="235" spans="1:6" s="30" customFormat="1" x14ac:dyDescent="0.2">
      <c r="A235" s="6"/>
      <c r="F235" s="51"/>
    </row>
    <row r="236" spans="1:6" s="30" customFormat="1" x14ac:dyDescent="0.2">
      <c r="A236" s="6"/>
      <c r="F236" s="51"/>
    </row>
    <row r="237" spans="1:6" s="30" customFormat="1" x14ac:dyDescent="0.2">
      <c r="A237" s="6"/>
      <c r="F237" s="51"/>
    </row>
    <row r="238" spans="1:6" s="30" customFormat="1" x14ac:dyDescent="0.2">
      <c r="A238" s="6"/>
      <c r="F238" s="51"/>
    </row>
    <row r="239" spans="1:6" s="30" customFormat="1" x14ac:dyDescent="0.2">
      <c r="A239" s="6"/>
      <c r="F239" s="51"/>
    </row>
    <row r="240" spans="1:6" s="30" customFormat="1" x14ac:dyDescent="0.2">
      <c r="A240" s="6"/>
      <c r="F240" s="51"/>
    </row>
    <row r="241" spans="1:6" s="30" customFormat="1" x14ac:dyDescent="0.2">
      <c r="A241" s="6"/>
      <c r="F241" s="51"/>
    </row>
    <row r="242" spans="1:6" s="30" customFormat="1" x14ac:dyDescent="0.2">
      <c r="A242" s="6"/>
      <c r="F242" s="51"/>
    </row>
    <row r="243" spans="1:6" s="30" customFormat="1" x14ac:dyDescent="0.2">
      <c r="A243" s="6"/>
      <c r="F243" s="51"/>
    </row>
    <row r="244" spans="1:6" s="30" customFormat="1" x14ac:dyDescent="0.2">
      <c r="A244" s="6"/>
      <c r="F244" s="51"/>
    </row>
    <row r="245" spans="1:6" s="30" customFormat="1" x14ac:dyDescent="0.2">
      <c r="A245" s="6"/>
      <c r="F245" s="51"/>
    </row>
    <row r="246" spans="1:6" s="30" customFormat="1" x14ac:dyDescent="0.2">
      <c r="A246" s="6"/>
      <c r="F246" s="51"/>
    </row>
    <row r="247" spans="1:6" s="30" customFormat="1" x14ac:dyDescent="0.2">
      <c r="A247" s="6"/>
      <c r="F247" s="51"/>
    </row>
    <row r="248" spans="1:6" s="30" customFormat="1" x14ac:dyDescent="0.2">
      <c r="A248" s="6"/>
      <c r="F248" s="51"/>
    </row>
    <row r="249" spans="1:6" s="30" customFormat="1" x14ac:dyDescent="0.2">
      <c r="A249" s="6"/>
      <c r="F249" s="51"/>
    </row>
    <row r="250" spans="1:6" s="30" customFormat="1" x14ac:dyDescent="0.2">
      <c r="A250" s="6"/>
      <c r="F250" s="51"/>
    </row>
    <row r="251" spans="1:6" s="30" customFormat="1" x14ac:dyDescent="0.2">
      <c r="A251" s="6"/>
      <c r="F251" s="51"/>
    </row>
    <row r="252" spans="1:6" s="30" customFormat="1" x14ac:dyDescent="0.2">
      <c r="A252" s="6"/>
      <c r="F252" s="51"/>
    </row>
    <row r="253" spans="1:6" s="30" customFormat="1" x14ac:dyDescent="0.2">
      <c r="A253" s="6"/>
      <c r="F253" s="51"/>
    </row>
    <row r="254" spans="1:6" s="30" customFormat="1" x14ac:dyDescent="0.2">
      <c r="A254" s="6"/>
      <c r="F254" s="51"/>
    </row>
    <row r="255" spans="1:6" s="30" customFormat="1" x14ac:dyDescent="0.2">
      <c r="A255" s="6"/>
      <c r="F255" s="51"/>
    </row>
    <row r="256" spans="1:6" s="30" customFormat="1" x14ac:dyDescent="0.2">
      <c r="A256" s="6"/>
      <c r="F256" s="51"/>
    </row>
    <row r="257" spans="1:6" s="30" customFormat="1" x14ac:dyDescent="0.2">
      <c r="A257" s="6"/>
      <c r="F257" s="51"/>
    </row>
    <row r="258" spans="1:6" s="30" customFormat="1" x14ac:dyDescent="0.2">
      <c r="A258" s="6"/>
      <c r="F258" s="51"/>
    </row>
    <row r="259" spans="1:6" s="30" customFormat="1" x14ac:dyDescent="0.2">
      <c r="A259" s="6"/>
      <c r="F259" s="51"/>
    </row>
    <row r="260" spans="1:6" s="30" customFormat="1" x14ac:dyDescent="0.2">
      <c r="A260" s="6"/>
      <c r="F260" s="51"/>
    </row>
    <row r="261" spans="1:6" s="30" customFormat="1" x14ac:dyDescent="0.2">
      <c r="A261" s="6"/>
      <c r="F261" s="51"/>
    </row>
    <row r="262" spans="1:6" s="30" customFormat="1" x14ac:dyDescent="0.2">
      <c r="A262" s="6"/>
      <c r="F262" s="51"/>
    </row>
    <row r="263" spans="1:6" s="30" customFormat="1" x14ac:dyDescent="0.2">
      <c r="A263" s="6"/>
      <c r="F263" s="51"/>
    </row>
    <row r="264" spans="1:6" s="30" customFormat="1" x14ac:dyDescent="0.2">
      <c r="A264" s="6"/>
      <c r="F264" s="51"/>
    </row>
    <row r="265" spans="1:6" s="30" customFormat="1" x14ac:dyDescent="0.2">
      <c r="A265" s="6"/>
      <c r="F265" s="51"/>
    </row>
    <row r="266" spans="1:6" s="30" customFormat="1" x14ac:dyDescent="0.2">
      <c r="A266" s="6"/>
      <c r="F266" s="51"/>
    </row>
    <row r="267" spans="1:6" s="30" customFormat="1" x14ac:dyDescent="0.2">
      <c r="A267" s="6"/>
      <c r="F267" s="51"/>
    </row>
    <row r="268" spans="1:6" s="30" customFormat="1" x14ac:dyDescent="0.2">
      <c r="A268" s="6"/>
      <c r="F268" s="51"/>
    </row>
    <row r="269" spans="1:6" s="30" customFormat="1" x14ac:dyDescent="0.2">
      <c r="A269" s="6"/>
      <c r="F269" s="51"/>
    </row>
    <row r="270" spans="1:6" s="30" customFormat="1" x14ac:dyDescent="0.2">
      <c r="A270" s="6"/>
      <c r="F270" s="51"/>
    </row>
    <row r="271" spans="1:6" s="30" customFormat="1" x14ac:dyDescent="0.2">
      <c r="A271" s="6"/>
      <c r="F271" s="51"/>
    </row>
    <row r="272" spans="1:6" s="30" customFormat="1" x14ac:dyDescent="0.2">
      <c r="A272" s="6"/>
      <c r="F272" s="51"/>
    </row>
    <row r="273" spans="1:6" s="30" customFormat="1" x14ac:dyDescent="0.2">
      <c r="A273" s="6"/>
      <c r="F273" s="51"/>
    </row>
    <row r="274" spans="1:6" s="30" customFormat="1" x14ac:dyDescent="0.2">
      <c r="A274" s="6"/>
      <c r="F274" s="51"/>
    </row>
    <row r="275" spans="1:6" s="30" customFormat="1" x14ac:dyDescent="0.2">
      <c r="A275" s="6"/>
      <c r="F275" s="51"/>
    </row>
    <row r="276" spans="1:6" s="30" customFormat="1" x14ac:dyDescent="0.2">
      <c r="A276" s="6"/>
      <c r="F276" s="51"/>
    </row>
    <row r="277" spans="1:6" s="30" customFormat="1" x14ac:dyDescent="0.2">
      <c r="A277" s="6"/>
      <c r="F277" s="51"/>
    </row>
    <row r="278" spans="1:6" s="30" customFormat="1" x14ac:dyDescent="0.2">
      <c r="A278" s="6"/>
      <c r="F278" s="51"/>
    </row>
    <row r="279" spans="1:6" s="30" customFormat="1" x14ac:dyDescent="0.2">
      <c r="A279" s="6"/>
      <c r="F279" s="51"/>
    </row>
    <row r="280" spans="1:6" s="30" customFormat="1" x14ac:dyDescent="0.2">
      <c r="A280" s="6"/>
      <c r="F280" s="51"/>
    </row>
    <row r="281" spans="1:6" s="30" customFormat="1" x14ac:dyDescent="0.2">
      <c r="A281" s="6"/>
      <c r="F281" s="51"/>
    </row>
    <row r="282" spans="1:6" s="30" customFormat="1" x14ac:dyDescent="0.2">
      <c r="A282" s="6"/>
      <c r="F282" s="51"/>
    </row>
    <row r="283" spans="1:6" s="30" customFormat="1" x14ac:dyDescent="0.2">
      <c r="A283" s="6"/>
      <c r="F283" s="51"/>
    </row>
    <row r="284" spans="1:6" s="30" customFormat="1" x14ac:dyDescent="0.2">
      <c r="A284" s="6"/>
      <c r="F284" s="51"/>
    </row>
    <row r="285" spans="1:6" s="30" customFormat="1" x14ac:dyDescent="0.2">
      <c r="A285" s="6"/>
      <c r="F285" s="51"/>
    </row>
    <row r="286" spans="1:6" s="30" customFormat="1" x14ac:dyDescent="0.2">
      <c r="A286" s="6"/>
      <c r="F286" s="51"/>
    </row>
    <row r="287" spans="1:6" s="30" customFormat="1" x14ac:dyDescent="0.2">
      <c r="A287" s="6"/>
      <c r="F287" s="51"/>
    </row>
    <row r="288" spans="1:6" s="30" customFormat="1" x14ac:dyDescent="0.2">
      <c r="A288" s="6"/>
      <c r="F288" s="51"/>
    </row>
    <row r="289" spans="1:6" s="30" customFormat="1" x14ac:dyDescent="0.2">
      <c r="A289" s="6"/>
      <c r="F289" s="51"/>
    </row>
    <row r="290" spans="1:6" s="30" customFormat="1" x14ac:dyDescent="0.2">
      <c r="A290" s="6"/>
      <c r="F290" s="51"/>
    </row>
    <row r="291" spans="1:6" s="30" customFormat="1" x14ac:dyDescent="0.2">
      <c r="A291" s="6"/>
      <c r="F291" s="51"/>
    </row>
    <row r="292" spans="1:6" s="30" customFormat="1" x14ac:dyDescent="0.2">
      <c r="A292" s="6"/>
      <c r="F292" s="51"/>
    </row>
    <row r="293" spans="1:6" s="30" customFormat="1" x14ac:dyDescent="0.2">
      <c r="A293" s="6"/>
      <c r="F293" s="51"/>
    </row>
    <row r="294" spans="1:6" s="30" customFormat="1" x14ac:dyDescent="0.2">
      <c r="A294" s="6"/>
      <c r="F294" s="51"/>
    </row>
    <row r="295" spans="1:6" s="30" customFormat="1" x14ac:dyDescent="0.2">
      <c r="A295" s="6"/>
      <c r="F295" s="51"/>
    </row>
    <row r="296" spans="1:6" s="30" customFormat="1" x14ac:dyDescent="0.2">
      <c r="A296" s="6"/>
      <c r="F296" s="51"/>
    </row>
    <row r="297" spans="1:6" s="30" customFormat="1" x14ac:dyDescent="0.2">
      <c r="A297" s="6"/>
      <c r="F297" s="51"/>
    </row>
    <row r="298" spans="1:6" s="30" customFormat="1" x14ac:dyDescent="0.2">
      <c r="A298" s="6"/>
      <c r="F298" s="51"/>
    </row>
    <row r="299" spans="1:6" s="30" customFormat="1" x14ac:dyDescent="0.2">
      <c r="A299" s="6"/>
      <c r="F299" s="51"/>
    </row>
    <row r="300" spans="1:6" s="30" customFormat="1" x14ac:dyDescent="0.2">
      <c r="A300" s="6"/>
      <c r="F300" s="51"/>
    </row>
    <row r="301" spans="1:6" s="30" customFormat="1" x14ac:dyDescent="0.2">
      <c r="A301" s="6"/>
      <c r="F301" s="51"/>
    </row>
    <row r="302" spans="1:6" s="30" customFormat="1" x14ac:dyDescent="0.2">
      <c r="A302" s="6"/>
      <c r="F302" s="51"/>
    </row>
    <row r="303" spans="1:6" s="30" customFormat="1" x14ac:dyDescent="0.2">
      <c r="A303" s="6"/>
      <c r="F303" s="51"/>
    </row>
    <row r="304" spans="1:6" s="30" customFormat="1" x14ac:dyDescent="0.2">
      <c r="A304" s="6"/>
      <c r="F304" s="51"/>
    </row>
    <row r="305" spans="1:6" s="30" customFormat="1" x14ac:dyDescent="0.2">
      <c r="A305" s="6"/>
      <c r="F305" s="51"/>
    </row>
    <row r="306" spans="1:6" s="30" customFormat="1" x14ac:dyDescent="0.2">
      <c r="A306" s="6"/>
      <c r="F306" s="51"/>
    </row>
    <row r="307" spans="1:6" s="30" customFormat="1" x14ac:dyDescent="0.2">
      <c r="A307" s="6"/>
      <c r="F307" s="51"/>
    </row>
    <row r="308" spans="1:6" s="30" customFormat="1" x14ac:dyDescent="0.2">
      <c r="A308" s="6"/>
      <c r="F308" s="51"/>
    </row>
    <row r="309" spans="1:6" s="30" customFormat="1" x14ac:dyDescent="0.2">
      <c r="A309" s="6"/>
      <c r="F309" s="51"/>
    </row>
    <row r="310" spans="1:6" s="30" customFormat="1" x14ac:dyDescent="0.2">
      <c r="A310" s="6"/>
      <c r="F310" s="51"/>
    </row>
    <row r="311" spans="1:6" s="30" customFormat="1" x14ac:dyDescent="0.2">
      <c r="A311" s="6"/>
      <c r="F311" s="51"/>
    </row>
    <row r="312" spans="1:6" s="30" customFormat="1" x14ac:dyDescent="0.2">
      <c r="A312" s="6"/>
      <c r="F312" s="51"/>
    </row>
    <row r="313" spans="1:6" s="30" customFormat="1" x14ac:dyDescent="0.2">
      <c r="A313" s="6"/>
      <c r="F313" s="51"/>
    </row>
    <row r="314" spans="1:6" s="30" customFormat="1" x14ac:dyDescent="0.2">
      <c r="A314" s="6"/>
      <c r="F314" s="51"/>
    </row>
    <row r="315" spans="1:6" s="30" customFormat="1" x14ac:dyDescent="0.2">
      <c r="A315" s="6"/>
      <c r="F315" s="51"/>
    </row>
    <row r="316" spans="1:6" s="30" customFormat="1" x14ac:dyDescent="0.2">
      <c r="A316" s="6"/>
      <c r="F316" s="51"/>
    </row>
    <row r="317" spans="1:6" s="30" customFormat="1" x14ac:dyDescent="0.2">
      <c r="A317" s="6"/>
      <c r="F317" s="51"/>
    </row>
    <row r="318" spans="1:6" s="30" customFormat="1" x14ac:dyDescent="0.2">
      <c r="A318" s="6"/>
      <c r="F318" s="51"/>
    </row>
    <row r="319" spans="1:6" s="30" customFormat="1" x14ac:dyDescent="0.2">
      <c r="A319" s="6"/>
      <c r="F319" s="51"/>
    </row>
    <row r="320" spans="1:6" s="30" customFormat="1" x14ac:dyDescent="0.2">
      <c r="A320" s="6"/>
      <c r="F320" s="51"/>
    </row>
    <row r="321" spans="1:6" s="30" customFormat="1" x14ac:dyDescent="0.2">
      <c r="A321" s="6"/>
      <c r="F321" s="51"/>
    </row>
    <row r="322" spans="1:6" s="30" customFormat="1" x14ac:dyDescent="0.2">
      <c r="A322" s="6"/>
      <c r="F322" s="51"/>
    </row>
    <row r="323" spans="1:6" s="30" customFormat="1" x14ac:dyDescent="0.2">
      <c r="A323" s="6"/>
      <c r="F323" s="51"/>
    </row>
    <row r="324" spans="1:6" s="30" customFormat="1" x14ac:dyDescent="0.2">
      <c r="A324" s="6"/>
      <c r="F324" s="51"/>
    </row>
    <row r="325" spans="1:6" s="30" customFormat="1" x14ac:dyDescent="0.2">
      <c r="A325" s="6"/>
      <c r="F325" s="51"/>
    </row>
    <row r="326" spans="1:6" s="30" customFormat="1" x14ac:dyDescent="0.2">
      <c r="A326" s="6"/>
      <c r="F326" s="51"/>
    </row>
    <row r="327" spans="1:6" s="30" customFormat="1" x14ac:dyDescent="0.2">
      <c r="A327" s="6"/>
      <c r="F327" s="51"/>
    </row>
    <row r="328" spans="1:6" s="30" customFormat="1" x14ac:dyDescent="0.2">
      <c r="A328" s="6"/>
      <c r="F328" s="51"/>
    </row>
    <row r="329" spans="1:6" s="30" customFormat="1" x14ac:dyDescent="0.2">
      <c r="A329" s="6"/>
      <c r="F329" s="51"/>
    </row>
    <row r="330" spans="1:6" s="30" customFormat="1" x14ac:dyDescent="0.2">
      <c r="A330" s="6"/>
      <c r="F330" s="51"/>
    </row>
    <row r="331" spans="1:6" s="30" customFormat="1" x14ac:dyDescent="0.2">
      <c r="A331" s="6"/>
      <c r="F331" s="51"/>
    </row>
    <row r="332" spans="1:6" s="30" customFormat="1" x14ac:dyDescent="0.2">
      <c r="A332" s="6"/>
      <c r="F332" s="51"/>
    </row>
    <row r="333" spans="1:6" s="30" customFormat="1" x14ac:dyDescent="0.2">
      <c r="A333" s="6"/>
      <c r="F333" s="51"/>
    </row>
    <row r="334" spans="1:6" s="30" customFormat="1" x14ac:dyDescent="0.2">
      <c r="A334" s="6"/>
      <c r="F334" s="51"/>
    </row>
    <row r="335" spans="1:6" s="30" customFormat="1" x14ac:dyDescent="0.2">
      <c r="A335" s="6"/>
      <c r="F335" s="51"/>
    </row>
    <row r="336" spans="1:6" s="30" customFormat="1" x14ac:dyDescent="0.2">
      <c r="A336" s="6"/>
      <c r="F336" s="51"/>
    </row>
    <row r="337" spans="1:6" s="30" customFormat="1" x14ac:dyDescent="0.2">
      <c r="A337" s="6"/>
      <c r="F337" s="51"/>
    </row>
    <row r="338" spans="1:6" s="30" customFormat="1" x14ac:dyDescent="0.2">
      <c r="A338" s="6"/>
      <c r="F338" s="51"/>
    </row>
    <row r="339" spans="1:6" s="30" customFormat="1" x14ac:dyDescent="0.2">
      <c r="A339" s="6"/>
      <c r="F339" s="51"/>
    </row>
    <row r="340" spans="1:6" s="30" customFormat="1" x14ac:dyDescent="0.2">
      <c r="A340" s="6"/>
      <c r="F340" s="51"/>
    </row>
    <row r="341" spans="1:6" s="30" customFormat="1" x14ac:dyDescent="0.2">
      <c r="A341" s="6"/>
      <c r="F341" s="51"/>
    </row>
    <row r="342" spans="1:6" s="30" customFormat="1" x14ac:dyDescent="0.2">
      <c r="A342" s="6"/>
      <c r="F342" s="51"/>
    </row>
    <row r="343" spans="1:6" s="30" customFormat="1" x14ac:dyDescent="0.2">
      <c r="A343" s="6"/>
      <c r="F343" s="51"/>
    </row>
    <row r="344" spans="1:6" s="30" customFormat="1" x14ac:dyDescent="0.2">
      <c r="A344" s="6"/>
      <c r="F344" s="51"/>
    </row>
    <row r="345" spans="1:6" s="30" customFormat="1" x14ac:dyDescent="0.2">
      <c r="A345" s="6"/>
      <c r="F345" s="51"/>
    </row>
    <row r="346" spans="1:6" s="30" customFormat="1" x14ac:dyDescent="0.2">
      <c r="A346" s="6"/>
      <c r="F346" s="51"/>
    </row>
    <row r="347" spans="1:6" s="30" customFormat="1" x14ac:dyDescent="0.2">
      <c r="A347" s="6"/>
      <c r="F347" s="51"/>
    </row>
    <row r="348" spans="1:6" s="30" customFormat="1" x14ac:dyDescent="0.2">
      <c r="A348" s="6"/>
      <c r="F348" s="51"/>
    </row>
    <row r="349" spans="1:6" s="30" customFormat="1" x14ac:dyDescent="0.2">
      <c r="A349" s="6"/>
      <c r="F349" s="51"/>
    </row>
    <row r="350" spans="1:6" s="30" customFormat="1" x14ac:dyDescent="0.2">
      <c r="A350" s="6"/>
      <c r="F350" s="51"/>
    </row>
    <row r="351" spans="1:6" s="30" customFormat="1" x14ac:dyDescent="0.2">
      <c r="A351" s="6"/>
      <c r="F351" s="51"/>
    </row>
    <row r="352" spans="1:6" s="30" customFormat="1" x14ac:dyDescent="0.2">
      <c r="A352" s="6"/>
      <c r="F352" s="51"/>
    </row>
    <row r="353" spans="1:6" s="30" customFormat="1" x14ac:dyDescent="0.2">
      <c r="A353" s="6"/>
      <c r="F353" s="51"/>
    </row>
    <row r="354" spans="1:6" s="30" customFormat="1" x14ac:dyDescent="0.2">
      <c r="A354" s="6"/>
      <c r="F354" s="51"/>
    </row>
    <row r="355" spans="1:6" s="30" customFormat="1" x14ac:dyDescent="0.2">
      <c r="A355" s="6"/>
      <c r="F355" s="51"/>
    </row>
    <row r="356" spans="1:6" s="30" customFormat="1" x14ac:dyDescent="0.2">
      <c r="A356" s="6"/>
      <c r="F356" s="51"/>
    </row>
    <row r="357" spans="1:6" s="30" customFormat="1" x14ac:dyDescent="0.2">
      <c r="A357" s="6"/>
      <c r="F357" s="51"/>
    </row>
    <row r="358" spans="1:6" s="30" customFormat="1" x14ac:dyDescent="0.2">
      <c r="A358" s="6"/>
      <c r="F358" s="51"/>
    </row>
    <row r="359" spans="1:6" s="30" customFormat="1" x14ac:dyDescent="0.2">
      <c r="A359" s="6"/>
      <c r="F359" s="51"/>
    </row>
    <row r="360" spans="1:6" s="30" customFormat="1" x14ac:dyDescent="0.2">
      <c r="A360" s="6"/>
      <c r="F360" s="51"/>
    </row>
    <row r="361" spans="1:6" s="30" customFormat="1" x14ac:dyDescent="0.2">
      <c r="A361" s="6"/>
      <c r="F361" s="51"/>
    </row>
    <row r="362" spans="1:6" s="30" customFormat="1" x14ac:dyDescent="0.2">
      <c r="A362" s="6"/>
      <c r="F362" s="51"/>
    </row>
    <row r="363" spans="1:6" s="30" customFormat="1" x14ac:dyDescent="0.2">
      <c r="A363" s="6"/>
      <c r="F363" s="51"/>
    </row>
    <row r="364" spans="1:6" s="30" customFormat="1" x14ac:dyDescent="0.2">
      <c r="A364" s="6"/>
      <c r="F364" s="51"/>
    </row>
    <row r="365" spans="1:6" s="30" customFormat="1" x14ac:dyDescent="0.2">
      <c r="A365" s="6"/>
      <c r="F365" s="51"/>
    </row>
    <row r="366" spans="1:6" s="30" customFormat="1" x14ac:dyDescent="0.2">
      <c r="A366" s="6"/>
      <c r="F366" s="51"/>
    </row>
    <row r="367" spans="1:6" s="30" customFormat="1" x14ac:dyDescent="0.2">
      <c r="A367" s="6"/>
      <c r="F367" s="51"/>
    </row>
    <row r="368" spans="1:6" s="30" customFormat="1" x14ac:dyDescent="0.2">
      <c r="A368" s="6"/>
      <c r="F368" s="51"/>
    </row>
    <row r="369" spans="1:6" s="30" customFormat="1" x14ac:dyDescent="0.2">
      <c r="A369" s="6"/>
      <c r="F369" s="51"/>
    </row>
    <row r="370" spans="1:6" s="30" customFormat="1" x14ac:dyDescent="0.2">
      <c r="A370" s="6"/>
      <c r="F370" s="51"/>
    </row>
    <row r="371" spans="1:6" s="30" customFormat="1" x14ac:dyDescent="0.2">
      <c r="A371" s="6"/>
      <c r="F371" s="51"/>
    </row>
    <row r="372" spans="1:6" s="30" customFormat="1" x14ac:dyDescent="0.2">
      <c r="A372" s="6"/>
      <c r="F372" s="51"/>
    </row>
    <row r="373" spans="1:6" s="30" customFormat="1" x14ac:dyDescent="0.2">
      <c r="A373" s="6"/>
      <c r="F373" s="51"/>
    </row>
    <row r="374" spans="1:6" s="30" customFormat="1" x14ac:dyDescent="0.2">
      <c r="A374" s="6"/>
      <c r="F374" s="51"/>
    </row>
    <row r="375" spans="1:6" s="30" customFormat="1" x14ac:dyDescent="0.2">
      <c r="A375" s="6"/>
      <c r="F375" s="51"/>
    </row>
    <row r="376" spans="1:6" s="30" customFormat="1" x14ac:dyDescent="0.2">
      <c r="A376" s="6"/>
      <c r="F376" s="51"/>
    </row>
    <row r="377" spans="1:6" s="30" customFormat="1" x14ac:dyDescent="0.2">
      <c r="A377" s="6"/>
      <c r="F377" s="51"/>
    </row>
    <row r="378" spans="1:6" s="30" customFormat="1" x14ac:dyDescent="0.2">
      <c r="A378" s="6"/>
      <c r="F378" s="51"/>
    </row>
    <row r="379" spans="1:6" s="30" customFormat="1" x14ac:dyDescent="0.2">
      <c r="A379" s="6"/>
      <c r="F379" s="51"/>
    </row>
    <row r="380" spans="1:6" s="30" customFormat="1" x14ac:dyDescent="0.2">
      <c r="A380" s="6"/>
      <c r="F380" s="51"/>
    </row>
    <row r="381" spans="1:6" s="30" customFormat="1" x14ac:dyDescent="0.2">
      <c r="A381" s="6"/>
      <c r="F381" s="51"/>
    </row>
    <row r="382" spans="1:6" s="30" customFormat="1" x14ac:dyDescent="0.2">
      <c r="A382" s="6"/>
      <c r="F382" s="51"/>
    </row>
    <row r="383" spans="1:6" s="30" customFormat="1" x14ac:dyDescent="0.2">
      <c r="A383" s="6"/>
      <c r="F383" s="51"/>
    </row>
    <row r="384" spans="1:6" s="30" customFormat="1" x14ac:dyDescent="0.2">
      <c r="A384" s="6"/>
      <c r="F384" s="51"/>
    </row>
    <row r="385" spans="1:6" s="30" customFormat="1" x14ac:dyDescent="0.2">
      <c r="A385" s="6"/>
      <c r="F385" s="51"/>
    </row>
    <row r="386" spans="1:6" s="30" customFormat="1" x14ac:dyDescent="0.2">
      <c r="A386" s="6"/>
      <c r="F386" s="51"/>
    </row>
    <row r="387" spans="1:6" s="30" customFormat="1" x14ac:dyDescent="0.2">
      <c r="A387" s="6"/>
      <c r="F387" s="51"/>
    </row>
    <row r="388" spans="1:6" s="30" customFormat="1" x14ac:dyDescent="0.2">
      <c r="A388" s="6"/>
      <c r="F388" s="51"/>
    </row>
    <row r="389" spans="1:6" s="30" customFormat="1" x14ac:dyDescent="0.2">
      <c r="A389" s="6"/>
      <c r="F389" s="51"/>
    </row>
    <row r="390" spans="1:6" s="30" customFormat="1" x14ac:dyDescent="0.2">
      <c r="A390" s="6"/>
      <c r="F390" s="51"/>
    </row>
    <row r="391" spans="1:6" s="30" customFormat="1" x14ac:dyDescent="0.2">
      <c r="A391" s="6"/>
      <c r="F391" s="51"/>
    </row>
    <row r="392" spans="1:6" s="30" customFormat="1" x14ac:dyDescent="0.2">
      <c r="A392" s="6"/>
      <c r="F392" s="51"/>
    </row>
    <row r="393" spans="1:6" s="30" customFormat="1" x14ac:dyDescent="0.2">
      <c r="A393" s="6"/>
      <c r="F393" s="51"/>
    </row>
    <row r="394" spans="1:6" s="30" customFormat="1" x14ac:dyDescent="0.2">
      <c r="A394" s="6"/>
      <c r="F394" s="51"/>
    </row>
    <row r="395" spans="1:6" s="30" customFormat="1" x14ac:dyDescent="0.2">
      <c r="A395" s="6"/>
      <c r="F395" s="51"/>
    </row>
    <row r="396" spans="1:6" s="30" customFormat="1" x14ac:dyDescent="0.2">
      <c r="A396" s="6"/>
      <c r="F396" s="51"/>
    </row>
    <row r="397" spans="1:6" s="30" customFormat="1" x14ac:dyDescent="0.2">
      <c r="A397" s="6"/>
      <c r="F397" s="51"/>
    </row>
    <row r="398" spans="1:6" s="30" customFormat="1" x14ac:dyDescent="0.2">
      <c r="A398" s="6"/>
      <c r="F398" s="51"/>
    </row>
    <row r="399" spans="1:6" s="30" customFormat="1" x14ac:dyDescent="0.2">
      <c r="A399" s="6"/>
      <c r="F399" s="51"/>
    </row>
    <row r="400" spans="1:6" s="30" customFormat="1" x14ac:dyDescent="0.2">
      <c r="A400" s="6"/>
      <c r="F400" s="51"/>
    </row>
    <row r="401" spans="1:6" s="30" customFormat="1" x14ac:dyDescent="0.2">
      <c r="A401" s="6"/>
      <c r="F401" s="51"/>
    </row>
    <row r="402" spans="1:6" s="30" customFormat="1" x14ac:dyDescent="0.2">
      <c r="A402" s="6"/>
      <c r="F402" s="51"/>
    </row>
    <row r="403" spans="1:6" s="30" customFormat="1" x14ac:dyDescent="0.2">
      <c r="A403" s="6"/>
      <c r="F403" s="51"/>
    </row>
    <row r="404" spans="1:6" s="30" customFormat="1" x14ac:dyDescent="0.2">
      <c r="A404" s="6"/>
      <c r="F404" s="51"/>
    </row>
    <row r="405" spans="1:6" s="30" customFormat="1" x14ac:dyDescent="0.2">
      <c r="A405" s="6"/>
      <c r="F405" s="51"/>
    </row>
    <row r="406" spans="1:6" s="30" customFormat="1" x14ac:dyDescent="0.2">
      <c r="A406" s="6"/>
      <c r="F406" s="51"/>
    </row>
    <row r="407" spans="1:6" s="30" customFormat="1" x14ac:dyDescent="0.2">
      <c r="A407" s="6"/>
      <c r="F407" s="51"/>
    </row>
    <row r="408" spans="1:6" s="30" customFormat="1" x14ac:dyDescent="0.2">
      <c r="A408" s="6"/>
      <c r="F408" s="51"/>
    </row>
    <row r="409" spans="1:6" s="30" customFormat="1" x14ac:dyDescent="0.2">
      <c r="A409" s="6"/>
      <c r="F409" s="51"/>
    </row>
    <row r="410" spans="1:6" s="30" customFormat="1" x14ac:dyDescent="0.2">
      <c r="A410" s="6"/>
      <c r="F410" s="51"/>
    </row>
    <row r="411" spans="1:6" s="30" customFormat="1" x14ac:dyDescent="0.2">
      <c r="A411" s="6"/>
      <c r="F411" s="51"/>
    </row>
    <row r="412" spans="1:6" s="30" customFormat="1" x14ac:dyDescent="0.2">
      <c r="A412" s="6"/>
      <c r="F412" s="51"/>
    </row>
    <row r="413" spans="1:6" s="30" customFormat="1" x14ac:dyDescent="0.2">
      <c r="A413" s="6"/>
      <c r="F413" s="51"/>
    </row>
    <row r="414" spans="1:6" s="30" customFormat="1" x14ac:dyDescent="0.2">
      <c r="A414" s="6"/>
      <c r="F414" s="51"/>
    </row>
    <row r="415" spans="1:6" s="30" customFormat="1" x14ac:dyDescent="0.2">
      <c r="A415" s="6"/>
      <c r="F415" s="51"/>
    </row>
    <row r="416" spans="1:6" s="30" customFormat="1" x14ac:dyDescent="0.2">
      <c r="A416" s="6"/>
      <c r="F416" s="51"/>
    </row>
    <row r="417" spans="1:6" s="30" customFormat="1" x14ac:dyDescent="0.2">
      <c r="A417" s="6"/>
      <c r="F417" s="51"/>
    </row>
    <row r="418" spans="1:6" s="30" customFormat="1" x14ac:dyDescent="0.2">
      <c r="A418" s="6"/>
      <c r="F418" s="51"/>
    </row>
    <row r="419" spans="1:6" s="30" customFormat="1" x14ac:dyDescent="0.2">
      <c r="A419" s="6"/>
      <c r="F419" s="51"/>
    </row>
    <row r="420" spans="1:6" s="30" customFormat="1" x14ac:dyDescent="0.2">
      <c r="A420" s="6"/>
      <c r="F420" s="51"/>
    </row>
    <row r="421" spans="1:6" s="30" customFormat="1" x14ac:dyDescent="0.2">
      <c r="A421" s="6"/>
      <c r="F421" s="51"/>
    </row>
    <row r="422" spans="1:6" s="30" customFormat="1" x14ac:dyDescent="0.2">
      <c r="A422" s="6"/>
      <c r="F422" s="51"/>
    </row>
    <row r="423" spans="1:6" s="30" customFormat="1" x14ac:dyDescent="0.2">
      <c r="A423" s="6"/>
      <c r="F423" s="51"/>
    </row>
    <row r="424" spans="1:6" s="30" customFormat="1" x14ac:dyDescent="0.2">
      <c r="A424" s="6"/>
      <c r="F424" s="51"/>
    </row>
    <row r="425" spans="1:6" s="30" customFormat="1" x14ac:dyDescent="0.2">
      <c r="A425" s="6"/>
      <c r="F425" s="51"/>
    </row>
    <row r="426" spans="1:6" s="30" customFormat="1" x14ac:dyDescent="0.2">
      <c r="A426" s="6"/>
      <c r="F426" s="51"/>
    </row>
    <row r="427" spans="1:6" s="30" customFormat="1" x14ac:dyDescent="0.2">
      <c r="A427" s="6"/>
      <c r="F427" s="51"/>
    </row>
    <row r="428" spans="1:6" s="30" customFormat="1" x14ac:dyDescent="0.2">
      <c r="A428" s="6"/>
      <c r="F428" s="51"/>
    </row>
    <row r="429" spans="1:6" s="30" customFormat="1" x14ac:dyDescent="0.2">
      <c r="A429" s="6"/>
      <c r="F429" s="51"/>
    </row>
    <row r="430" spans="1:6" s="30" customFormat="1" x14ac:dyDescent="0.2">
      <c r="A430" s="6"/>
      <c r="F430" s="51"/>
    </row>
    <row r="431" spans="1:6" s="30" customFormat="1" x14ac:dyDescent="0.2">
      <c r="A431" s="6"/>
      <c r="F431" s="51"/>
    </row>
    <row r="432" spans="1:6" s="30" customFormat="1" x14ac:dyDescent="0.2">
      <c r="A432" s="6"/>
      <c r="F432" s="51"/>
    </row>
    <row r="433" spans="1:6" s="30" customFormat="1" x14ac:dyDescent="0.2">
      <c r="A433" s="6"/>
      <c r="F433" s="51"/>
    </row>
    <row r="434" spans="1:6" s="30" customFormat="1" x14ac:dyDescent="0.2">
      <c r="A434" s="6"/>
      <c r="F434" s="51"/>
    </row>
    <row r="435" spans="1:6" s="30" customFormat="1" x14ac:dyDescent="0.2">
      <c r="A435" s="6"/>
      <c r="F435" s="51"/>
    </row>
    <row r="436" spans="1:6" s="30" customFormat="1" x14ac:dyDescent="0.2">
      <c r="A436" s="6"/>
      <c r="F436" s="51"/>
    </row>
    <row r="437" spans="1:6" s="30" customFormat="1" x14ac:dyDescent="0.2">
      <c r="A437" s="6"/>
      <c r="F437" s="51"/>
    </row>
    <row r="438" spans="1:6" s="30" customFormat="1" x14ac:dyDescent="0.2">
      <c r="A438" s="6"/>
      <c r="F438" s="51"/>
    </row>
    <row r="439" spans="1:6" s="30" customFormat="1" x14ac:dyDescent="0.2">
      <c r="A439" s="6"/>
      <c r="F439" s="51"/>
    </row>
    <row r="440" spans="1:6" s="30" customFormat="1" x14ac:dyDescent="0.2">
      <c r="A440" s="6"/>
      <c r="F440" s="51"/>
    </row>
    <row r="441" spans="1:6" s="30" customFormat="1" x14ac:dyDescent="0.2">
      <c r="A441" s="6"/>
      <c r="F441" s="51"/>
    </row>
    <row r="442" spans="1:6" s="30" customFormat="1" x14ac:dyDescent="0.2">
      <c r="A442" s="6"/>
      <c r="F442" s="51"/>
    </row>
    <row r="443" spans="1:6" s="30" customFormat="1" x14ac:dyDescent="0.2">
      <c r="A443" s="6"/>
      <c r="F443" s="51"/>
    </row>
    <row r="444" spans="1:6" s="30" customFormat="1" x14ac:dyDescent="0.2">
      <c r="A444" s="6"/>
      <c r="F444" s="51"/>
    </row>
    <row r="445" spans="1:6" s="30" customFormat="1" x14ac:dyDescent="0.2">
      <c r="A445" s="6"/>
      <c r="F445" s="51"/>
    </row>
    <row r="446" spans="1:6" s="30" customFormat="1" x14ac:dyDescent="0.2">
      <c r="A446" s="6"/>
      <c r="F446" s="51"/>
    </row>
    <row r="447" spans="1:6" s="30" customFormat="1" x14ac:dyDescent="0.2">
      <c r="A447" s="6"/>
      <c r="F447" s="51"/>
    </row>
    <row r="448" spans="1:6" s="30" customFormat="1" x14ac:dyDescent="0.2">
      <c r="A448" s="6"/>
      <c r="F448" s="51"/>
    </row>
    <row r="449" spans="1:6" s="30" customFormat="1" x14ac:dyDescent="0.2">
      <c r="A449" s="6"/>
      <c r="F449" s="51"/>
    </row>
    <row r="450" spans="1:6" s="30" customFormat="1" x14ac:dyDescent="0.2">
      <c r="A450" s="6"/>
      <c r="F450" s="51"/>
    </row>
    <row r="451" spans="1:6" s="30" customFormat="1" x14ac:dyDescent="0.2">
      <c r="A451" s="6"/>
      <c r="F451" s="51"/>
    </row>
    <row r="452" spans="1:6" s="30" customFormat="1" x14ac:dyDescent="0.2">
      <c r="A452" s="6"/>
      <c r="F452" s="51"/>
    </row>
    <row r="453" spans="1:6" s="30" customFormat="1" x14ac:dyDescent="0.2">
      <c r="A453" s="6"/>
      <c r="F453" s="51"/>
    </row>
    <row r="454" spans="1:6" s="30" customFormat="1" x14ac:dyDescent="0.2">
      <c r="A454" s="6"/>
      <c r="F454" s="51"/>
    </row>
    <row r="455" spans="1:6" s="30" customFormat="1" x14ac:dyDescent="0.2">
      <c r="A455" s="6"/>
      <c r="F455" s="51"/>
    </row>
    <row r="456" spans="1:6" s="30" customFormat="1" x14ac:dyDescent="0.2">
      <c r="A456" s="6"/>
      <c r="F456" s="51"/>
    </row>
    <row r="457" spans="1:6" s="30" customFormat="1" x14ac:dyDescent="0.2">
      <c r="A457" s="6"/>
      <c r="F457" s="51"/>
    </row>
    <row r="458" spans="1:6" s="30" customFormat="1" x14ac:dyDescent="0.2">
      <c r="A458" s="6"/>
      <c r="F458" s="51"/>
    </row>
    <row r="459" spans="1:6" s="30" customFormat="1" x14ac:dyDescent="0.2">
      <c r="A459" s="6"/>
      <c r="F459" s="51"/>
    </row>
    <row r="460" spans="1:6" s="30" customFormat="1" x14ac:dyDescent="0.2">
      <c r="A460" s="6"/>
      <c r="F460" s="51"/>
    </row>
    <row r="461" spans="1:6" s="30" customFormat="1" x14ac:dyDescent="0.2">
      <c r="A461" s="6"/>
      <c r="F461" s="51"/>
    </row>
    <row r="462" spans="1:6" s="30" customFormat="1" x14ac:dyDescent="0.2">
      <c r="A462" s="6"/>
      <c r="F462" s="51"/>
    </row>
    <row r="463" spans="1:6" s="30" customFormat="1" x14ac:dyDescent="0.2">
      <c r="A463" s="6"/>
      <c r="F463" s="51"/>
    </row>
    <row r="464" spans="1:6" s="30" customFormat="1" x14ac:dyDescent="0.2">
      <c r="A464" s="6"/>
      <c r="F464" s="51"/>
    </row>
    <row r="465" spans="1:6" s="30" customFormat="1" x14ac:dyDescent="0.2">
      <c r="A465" s="6"/>
      <c r="F465" s="51"/>
    </row>
    <row r="466" spans="1:6" s="30" customFormat="1" x14ac:dyDescent="0.2">
      <c r="A466" s="6"/>
      <c r="F466" s="51"/>
    </row>
    <row r="467" spans="1:6" s="30" customFormat="1" x14ac:dyDescent="0.2">
      <c r="A467" s="6"/>
      <c r="F467" s="51"/>
    </row>
    <row r="468" spans="1:6" s="30" customFormat="1" x14ac:dyDescent="0.2">
      <c r="A468" s="6"/>
      <c r="F468" s="51"/>
    </row>
    <row r="469" spans="1:6" s="30" customFormat="1" x14ac:dyDescent="0.2">
      <c r="A469" s="6"/>
      <c r="F469" s="51"/>
    </row>
    <row r="470" spans="1:6" s="30" customFormat="1" x14ac:dyDescent="0.2">
      <c r="A470" s="6"/>
      <c r="F470" s="51"/>
    </row>
    <row r="471" spans="1:6" s="30" customFormat="1" x14ac:dyDescent="0.2">
      <c r="A471" s="6"/>
      <c r="F471" s="51"/>
    </row>
    <row r="472" spans="1:6" s="30" customFormat="1" x14ac:dyDescent="0.2">
      <c r="A472" s="6"/>
      <c r="F472" s="51"/>
    </row>
    <row r="473" spans="1:6" s="30" customFormat="1" x14ac:dyDescent="0.2">
      <c r="A473" s="6"/>
      <c r="F473" s="51"/>
    </row>
    <row r="474" spans="1:6" s="30" customFormat="1" x14ac:dyDescent="0.2">
      <c r="A474" s="6"/>
      <c r="F474" s="51"/>
    </row>
    <row r="475" spans="1:6" s="30" customFormat="1" x14ac:dyDescent="0.2">
      <c r="A475" s="6"/>
      <c r="F475" s="51"/>
    </row>
    <row r="476" spans="1:6" s="30" customFormat="1" x14ac:dyDescent="0.2">
      <c r="A476" s="6"/>
      <c r="F476" s="51"/>
    </row>
    <row r="477" spans="1:6" s="30" customFormat="1" x14ac:dyDescent="0.2">
      <c r="A477" s="6"/>
      <c r="F477" s="51"/>
    </row>
    <row r="478" spans="1:6" s="30" customFormat="1" x14ac:dyDescent="0.2">
      <c r="A478" s="6"/>
      <c r="F478" s="51"/>
    </row>
    <row r="479" spans="1:6" s="30" customFormat="1" x14ac:dyDescent="0.2">
      <c r="A479" s="6"/>
      <c r="F479" s="51"/>
    </row>
    <row r="480" spans="1:6" s="30" customFormat="1" x14ac:dyDescent="0.2">
      <c r="A480" s="6"/>
      <c r="F480" s="51"/>
    </row>
    <row r="481" spans="1:6" s="30" customFormat="1" x14ac:dyDescent="0.2">
      <c r="A481" s="6"/>
      <c r="F481" s="51"/>
    </row>
    <row r="482" spans="1:6" s="30" customFormat="1" x14ac:dyDescent="0.2">
      <c r="A482" s="6"/>
      <c r="F482" s="51"/>
    </row>
    <row r="483" spans="1:6" s="30" customFormat="1" x14ac:dyDescent="0.2">
      <c r="A483" s="6"/>
      <c r="F483" s="51"/>
    </row>
    <row r="484" spans="1:6" s="30" customFormat="1" x14ac:dyDescent="0.2">
      <c r="A484" s="6"/>
      <c r="F484" s="51"/>
    </row>
    <row r="485" spans="1:6" s="30" customFormat="1" x14ac:dyDescent="0.2">
      <c r="A485" s="6"/>
      <c r="F485" s="51"/>
    </row>
    <row r="486" spans="1:6" s="30" customFormat="1" x14ac:dyDescent="0.2">
      <c r="A486" s="6"/>
      <c r="F486" s="51"/>
    </row>
    <row r="487" spans="1:6" s="30" customFormat="1" x14ac:dyDescent="0.2">
      <c r="A487" s="6"/>
      <c r="F487" s="51"/>
    </row>
    <row r="488" spans="1:6" s="30" customFormat="1" x14ac:dyDescent="0.2">
      <c r="A488" s="6"/>
      <c r="F488" s="51"/>
    </row>
    <row r="489" spans="1:6" s="30" customFormat="1" x14ac:dyDescent="0.2">
      <c r="A489" s="6"/>
      <c r="F489" s="51"/>
    </row>
    <row r="490" spans="1:6" s="30" customFormat="1" x14ac:dyDescent="0.2">
      <c r="A490" s="6"/>
      <c r="F490" s="51"/>
    </row>
    <row r="491" spans="1:6" s="30" customFormat="1" x14ac:dyDescent="0.2">
      <c r="A491" s="6"/>
      <c r="F491" s="51"/>
    </row>
    <row r="492" spans="1:6" s="30" customFormat="1" x14ac:dyDescent="0.2">
      <c r="A492" s="6"/>
      <c r="F492" s="51"/>
    </row>
    <row r="493" spans="1:6" s="30" customFormat="1" x14ac:dyDescent="0.2">
      <c r="A493" s="6"/>
      <c r="F493" s="51"/>
    </row>
    <row r="494" spans="1:6" s="30" customFormat="1" x14ac:dyDescent="0.2">
      <c r="A494" s="6"/>
      <c r="F494" s="51"/>
    </row>
  </sheetData>
  <conditionalFormatting sqref="G4:G42">
    <cfRule type="cellIs" dxfId="1" priority="1" operator="lessThan">
      <formula>0</formula>
    </cfRule>
  </conditionalFormatting>
  <hyperlinks>
    <hyperlink ref="B53" location="'Table of Contents'!A1" display="Back to Table of Contents"/>
  </hyperlinks>
  <pageMargins left="0.25" right="0.25" top="0.25" bottom="0.24" header="0.17" footer="0.17"/>
  <pageSetup scale="74" orientation="landscape" r:id="rId1"/>
  <ignoredErrors>
    <ignoredError sqref="F4:F42"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view="pageBreakPreview" zoomScaleNormal="100" zoomScaleSheetLayoutView="100" workbookViewId="0">
      <selection activeCell="D11" sqref="D11"/>
    </sheetView>
  </sheetViews>
  <sheetFormatPr defaultColWidth="9.140625" defaultRowHeight="12.75" x14ac:dyDescent="0.2"/>
  <cols>
    <col min="1" max="1" width="2.85546875" style="6" customWidth="1"/>
    <col min="2" max="2" width="12.7109375" style="6" customWidth="1"/>
    <col min="3" max="3" width="21.85546875" style="6" customWidth="1"/>
    <col min="4" max="4" width="38.5703125" style="6" customWidth="1"/>
    <col min="5" max="5" width="39.140625" style="6" customWidth="1"/>
    <col min="6" max="6" width="80.42578125" style="6" customWidth="1"/>
    <col min="7" max="16" width="9.140625" style="30"/>
    <col min="17" max="16384" width="9.140625" style="45"/>
  </cols>
  <sheetData>
    <row r="1" spans="1:16" s="47" customFormat="1" ht="21.75" customHeight="1" x14ac:dyDescent="0.25">
      <c r="A1" s="110" t="s">
        <v>780</v>
      </c>
      <c r="B1" s="110"/>
      <c r="C1" s="110"/>
      <c r="D1" s="110"/>
      <c r="E1" s="110"/>
      <c r="F1" s="110"/>
      <c r="G1" s="46"/>
      <c r="H1" s="46"/>
      <c r="I1" s="46"/>
      <c r="J1" s="46"/>
      <c r="K1" s="46"/>
      <c r="L1" s="46"/>
      <c r="M1" s="46"/>
      <c r="N1" s="46"/>
      <c r="O1" s="46"/>
      <c r="P1" s="46"/>
    </row>
    <row r="2" spans="1:16" s="47" customFormat="1" ht="21.75" customHeight="1" x14ac:dyDescent="0.25">
      <c r="A2" s="110" t="s">
        <v>547</v>
      </c>
      <c r="B2" s="110"/>
      <c r="C2" s="110"/>
      <c r="D2" s="110"/>
      <c r="E2" s="110"/>
      <c r="F2" s="110"/>
      <c r="G2" s="46"/>
      <c r="H2" s="46"/>
      <c r="I2" s="46"/>
      <c r="J2" s="46"/>
      <c r="K2" s="46"/>
      <c r="L2" s="46"/>
      <c r="M2" s="46"/>
      <c r="N2" s="46"/>
      <c r="O2" s="46"/>
      <c r="P2" s="46"/>
    </row>
    <row r="3" spans="1:16" s="68" customFormat="1" ht="38.25" x14ac:dyDescent="0.2">
      <c r="A3" s="63"/>
      <c r="B3" s="247" t="s">
        <v>221</v>
      </c>
      <c r="C3" s="248" t="s">
        <v>587</v>
      </c>
      <c r="D3" s="248" t="s">
        <v>636</v>
      </c>
      <c r="E3" s="248" t="s">
        <v>637</v>
      </c>
      <c r="F3" s="63"/>
      <c r="G3" s="67"/>
      <c r="H3" s="67"/>
      <c r="I3" s="67"/>
      <c r="J3" s="67"/>
      <c r="K3" s="67"/>
      <c r="L3" s="67"/>
      <c r="M3" s="67"/>
      <c r="N3" s="67"/>
      <c r="O3" s="67"/>
      <c r="P3" s="67"/>
    </row>
    <row r="4" spans="1:16" ht="14.25" customHeight="1" x14ac:dyDescent="0.2">
      <c r="B4" s="155" t="s">
        <v>222</v>
      </c>
      <c r="C4" s="159">
        <v>169672</v>
      </c>
      <c r="D4" s="159">
        <v>57416</v>
      </c>
      <c r="E4" s="156">
        <f>(D4/C4)*100</f>
        <v>33.839407798576076</v>
      </c>
    </row>
    <row r="5" spans="1:16" ht="14.25" customHeight="1" x14ac:dyDescent="0.2">
      <c r="B5" s="155" t="s">
        <v>223</v>
      </c>
      <c r="C5" s="159">
        <v>169697</v>
      </c>
      <c r="D5" s="159">
        <v>58300</v>
      </c>
      <c r="E5" s="156">
        <f t="shared" ref="E5:E8" si="0">(D5/C5)*100</f>
        <v>34.355351007973034</v>
      </c>
    </row>
    <row r="6" spans="1:16" ht="14.25" customHeight="1" x14ac:dyDescent="0.2">
      <c r="B6" s="155" t="s">
        <v>224</v>
      </c>
      <c r="C6" s="159">
        <v>166231</v>
      </c>
      <c r="D6" s="159">
        <v>58516</v>
      </c>
      <c r="E6" s="156">
        <f t="shared" si="0"/>
        <v>35.201617026908337</v>
      </c>
    </row>
    <row r="7" spans="1:16" ht="14.25" customHeight="1" x14ac:dyDescent="0.2">
      <c r="B7" s="155" t="s">
        <v>225</v>
      </c>
      <c r="C7" s="159">
        <v>166673</v>
      </c>
      <c r="D7" s="159">
        <v>59533</v>
      </c>
      <c r="E7" s="156">
        <f t="shared" si="0"/>
        <v>35.71844269917743</v>
      </c>
    </row>
    <row r="8" spans="1:16" ht="14.25" customHeight="1" x14ac:dyDescent="0.2">
      <c r="B8" s="155" t="s">
        <v>226</v>
      </c>
      <c r="C8" s="159">
        <v>166394</v>
      </c>
      <c r="D8" s="159">
        <v>59395</v>
      </c>
      <c r="E8" s="156">
        <f t="shared" si="0"/>
        <v>35.695397670589088</v>
      </c>
    </row>
    <row r="9" spans="1:16" ht="14.25" customHeight="1" x14ac:dyDescent="0.2"/>
    <row r="10" spans="1:16" s="95" customFormat="1" x14ac:dyDescent="0.25">
      <c r="A10" s="35"/>
      <c r="B10" s="41" t="s">
        <v>219</v>
      </c>
      <c r="C10" s="50" t="s">
        <v>227</v>
      </c>
      <c r="D10" s="50"/>
      <c r="E10" s="50"/>
      <c r="F10" s="50"/>
      <c r="G10" s="35"/>
      <c r="H10" s="35"/>
      <c r="I10" s="35"/>
      <c r="J10" s="35"/>
      <c r="K10" s="35"/>
      <c r="L10" s="35"/>
      <c r="M10" s="35"/>
      <c r="N10" s="35"/>
      <c r="O10" s="35"/>
      <c r="P10" s="35"/>
    </row>
    <row r="11" spans="1:16" s="95" customFormat="1" x14ac:dyDescent="0.25">
      <c r="A11" s="35"/>
      <c r="B11" s="41" t="s">
        <v>34</v>
      </c>
      <c r="C11" s="42" t="s">
        <v>613</v>
      </c>
      <c r="D11" s="50"/>
      <c r="E11" s="50"/>
      <c r="F11" s="50"/>
      <c r="G11" s="35"/>
      <c r="H11" s="35"/>
      <c r="I11" s="35"/>
      <c r="J11" s="35"/>
      <c r="K11" s="35"/>
      <c r="L11" s="35"/>
      <c r="M11" s="35"/>
      <c r="N11" s="35"/>
      <c r="O11" s="35"/>
      <c r="P11" s="35"/>
    </row>
    <row r="12" spans="1:16" s="95" customFormat="1" x14ac:dyDescent="0.25">
      <c r="A12" s="35"/>
      <c r="B12" s="41" t="s">
        <v>220</v>
      </c>
      <c r="C12" s="222" t="s">
        <v>583</v>
      </c>
      <c r="D12" s="222"/>
      <c r="E12" s="222"/>
      <c r="F12" s="222"/>
      <c r="G12" s="35"/>
      <c r="H12" s="35"/>
      <c r="I12" s="35"/>
      <c r="J12" s="35"/>
      <c r="K12" s="35"/>
      <c r="L12" s="35"/>
      <c r="M12" s="35"/>
      <c r="N12" s="35"/>
      <c r="O12" s="35"/>
      <c r="P12" s="35"/>
    </row>
    <row r="13" spans="1:16" s="95" customFormat="1" ht="14.25" customHeight="1" x14ac:dyDescent="0.25">
      <c r="A13" s="35"/>
      <c r="B13" s="41" t="s">
        <v>35</v>
      </c>
      <c r="C13" s="222" t="s">
        <v>920</v>
      </c>
      <c r="D13" s="222"/>
      <c r="E13" s="222"/>
      <c r="F13" s="222"/>
      <c r="G13" s="35"/>
      <c r="H13" s="35"/>
      <c r="I13" s="35"/>
      <c r="J13" s="35"/>
      <c r="K13" s="35"/>
      <c r="L13" s="35"/>
      <c r="M13" s="35"/>
      <c r="N13" s="35"/>
      <c r="O13" s="35"/>
      <c r="P13" s="35"/>
    </row>
    <row r="14" spans="1:16" s="95" customFormat="1" x14ac:dyDescent="0.25">
      <c r="A14" s="192"/>
      <c r="B14" s="192"/>
      <c r="C14" s="222" t="s">
        <v>897</v>
      </c>
      <c r="D14" s="222"/>
      <c r="E14" s="222"/>
      <c r="F14" s="222"/>
      <c r="G14" s="35"/>
      <c r="H14" s="35"/>
      <c r="I14" s="35"/>
      <c r="J14" s="35"/>
      <c r="K14" s="35"/>
      <c r="L14" s="35"/>
      <c r="M14" s="35"/>
      <c r="N14" s="35"/>
      <c r="O14" s="35"/>
      <c r="P14" s="35"/>
    </row>
    <row r="15" spans="1:16" s="95" customFormat="1" ht="14.25" customHeight="1" x14ac:dyDescent="0.25">
      <c r="A15" s="192"/>
      <c r="B15" s="192"/>
      <c r="C15" s="222" t="s">
        <v>898</v>
      </c>
      <c r="D15" s="222"/>
      <c r="E15" s="222"/>
      <c r="F15" s="222"/>
      <c r="G15" s="35"/>
      <c r="H15" s="35"/>
      <c r="I15" s="35"/>
      <c r="J15" s="35"/>
      <c r="K15" s="35"/>
      <c r="L15" s="35"/>
      <c r="M15" s="35"/>
      <c r="N15" s="35"/>
      <c r="O15" s="35"/>
      <c r="P15" s="35"/>
    </row>
    <row r="16" spans="1:16" s="95" customFormat="1" x14ac:dyDescent="0.25">
      <c r="A16" s="192"/>
      <c r="B16" s="192"/>
      <c r="C16" s="222" t="s">
        <v>899</v>
      </c>
      <c r="D16" s="222"/>
      <c r="E16" s="222"/>
      <c r="F16" s="222"/>
      <c r="G16" s="35"/>
      <c r="H16" s="35"/>
      <c r="I16" s="35"/>
      <c r="J16" s="35"/>
      <c r="K16" s="35"/>
      <c r="L16" s="35"/>
      <c r="M16" s="35"/>
      <c r="N16" s="35"/>
      <c r="O16" s="35"/>
      <c r="P16" s="35"/>
    </row>
    <row r="17" spans="1:16" s="95" customFormat="1" ht="14.25" customHeight="1" x14ac:dyDescent="0.25">
      <c r="A17" s="192"/>
      <c r="B17" s="192"/>
      <c r="C17" s="222" t="s">
        <v>900</v>
      </c>
      <c r="D17" s="222"/>
      <c r="E17" s="222"/>
      <c r="F17" s="222"/>
      <c r="G17" s="35"/>
      <c r="H17" s="35"/>
      <c r="I17" s="35"/>
      <c r="J17" s="35"/>
      <c r="K17" s="35"/>
      <c r="L17" s="35"/>
      <c r="M17" s="35"/>
      <c r="N17" s="35"/>
      <c r="O17" s="35"/>
      <c r="P17" s="35"/>
    </row>
    <row r="18" spans="1:16" ht="14.25" customHeight="1" x14ac:dyDescent="0.2"/>
    <row r="19" spans="1:16" s="144" customFormat="1" ht="14.25" customHeight="1" x14ac:dyDescent="0.2">
      <c r="A19" s="141"/>
      <c r="B19" s="138" t="s">
        <v>468</v>
      </c>
      <c r="C19" s="141"/>
      <c r="D19" s="141"/>
      <c r="E19" s="141"/>
      <c r="F19" s="141"/>
      <c r="G19" s="141"/>
      <c r="H19" s="141"/>
      <c r="I19" s="141"/>
      <c r="J19" s="141"/>
      <c r="K19" s="141"/>
      <c r="L19" s="141"/>
      <c r="M19" s="141"/>
      <c r="N19" s="141"/>
      <c r="O19" s="141"/>
      <c r="P19" s="141"/>
    </row>
    <row r="20" spans="1:16" ht="14.25" customHeight="1" x14ac:dyDescent="0.2"/>
    <row r="21" spans="1:16" ht="14.25" customHeight="1" x14ac:dyDescent="0.2"/>
    <row r="22" spans="1:16" ht="14.25" customHeight="1" x14ac:dyDescent="0.2"/>
    <row r="23" spans="1:16" ht="14.25" customHeight="1" x14ac:dyDescent="0.2"/>
    <row r="24" spans="1:16" ht="14.25" customHeight="1" x14ac:dyDescent="0.2"/>
    <row r="25" spans="1:16" ht="14.25" customHeight="1" x14ac:dyDescent="0.2"/>
    <row r="26" spans="1:16" ht="14.25" customHeight="1" x14ac:dyDescent="0.2">
      <c r="G26" s="49"/>
    </row>
    <row r="27" spans="1:16" ht="14.25" customHeight="1" x14ac:dyDescent="0.2"/>
  </sheetData>
  <hyperlinks>
    <hyperlink ref="B19" location="'Table of Contents'!A1" display="Back to Table of Contents"/>
  </hyperlinks>
  <pageMargins left="0.25" right="0.25" top="0.75" bottom="0.75" header="0.3" footer="0.3"/>
  <pageSetup scale="6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showGridLines="0" view="pageBreakPreview" zoomScale="98" zoomScaleNormal="100" zoomScaleSheetLayoutView="98" workbookViewId="0">
      <selection activeCell="B11" sqref="B11"/>
    </sheetView>
  </sheetViews>
  <sheetFormatPr defaultColWidth="9.140625" defaultRowHeight="12.75" x14ac:dyDescent="0.2"/>
  <cols>
    <col min="1" max="1" width="2.5703125" style="33" customWidth="1"/>
    <col min="2" max="2" width="21.42578125" style="33" customWidth="1"/>
    <col min="3" max="3" width="18.7109375" style="33" customWidth="1"/>
    <col min="4" max="4" width="28.42578125" style="33" customWidth="1"/>
    <col min="5" max="5" width="22.140625" style="33" customWidth="1"/>
    <col min="6" max="6" width="54.140625" style="33" customWidth="1"/>
    <col min="7" max="7" width="13.85546875" style="33" customWidth="1"/>
    <col min="8" max="9" width="9.140625" style="33"/>
    <col min="10" max="11" width="5.140625" style="33" customWidth="1"/>
    <col min="12" max="16384" width="9.140625" style="33"/>
  </cols>
  <sheetData>
    <row r="1" spans="1:7" s="88" customFormat="1" ht="21.75" customHeight="1" x14ac:dyDescent="0.25">
      <c r="A1" s="88" t="s">
        <v>819</v>
      </c>
    </row>
    <row r="2" spans="1:7" s="88" customFormat="1" ht="21.75" customHeight="1" x14ac:dyDescent="0.25">
      <c r="A2" s="88" t="s">
        <v>549</v>
      </c>
      <c r="D2" s="283"/>
      <c r="E2" s="283"/>
    </row>
    <row r="3" spans="1:7" ht="40.5" customHeight="1" x14ac:dyDescent="0.2">
      <c r="B3" s="300" t="s">
        <v>78</v>
      </c>
      <c r="C3" s="331" t="s">
        <v>621</v>
      </c>
      <c r="D3" s="331" t="s">
        <v>620</v>
      </c>
      <c r="E3" s="331" t="s">
        <v>622</v>
      </c>
      <c r="F3" s="79"/>
      <c r="G3" s="79"/>
    </row>
    <row r="4" spans="1:7" ht="13.5" customHeight="1" x14ac:dyDescent="0.2">
      <c r="B4" s="318" t="s">
        <v>79</v>
      </c>
      <c r="C4" s="186">
        <v>21.604462997243388</v>
      </c>
      <c r="D4" s="186">
        <v>4.8333747842442856</v>
      </c>
      <c r="E4" s="186">
        <v>16.771088212999103</v>
      </c>
      <c r="F4" s="79"/>
      <c r="G4" s="79"/>
    </row>
    <row r="5" spans="1:7" ht="13.5" customHeight="1" x14ac:dyDescent="0.2">
      <c r="B5" s="80" t="s">
        <v>80</v>
      </c>
      <c r="C5" s="178">
        <v>6.9878900962206867</v>
      </c>
      <c r="D5" s="178">
        <v>2.8378394858473883</v>
      </c>
      <c r="E5" s="178">
        <v>4.150050610373297</v>
      </c>
      <c r="F5" s="79"/>
      <c r="G5" s="79"/>
    </row>
    <row r="6" spans="1:7" ht="13.5" customHeight="1" x14ac:dyDescent="0.2">
      <c r="B6" s="80" t="s">
        <v>42</v>
      </c>
      <c r="C6" s="178">
        <v>1.9430485762144054</v>
      </c>
      <c r="D6" s="178">
        <v>1.3735343383584591</v>
      </c>
      <c r="E6" s="178">
        <v>0.56951423785594646</v>
      </c>
      <c r="F6" s="79"/>
      <c r="G6" s="79"/>
    </row>
    <row r="7" spans="1:7" ht="13.5" customHeight="1" x14ac:dyDescent="0.2">
      <c r="B7" s="80" t="s">
        <v>81</v>
      </c>
      <c r="C7" s="178">
        <v>6.4462838965923268</v>
      </c>
      <c r="D7" s="178">
        <v>3.8628495105534171</v>
      </c>
      <c r="E7" s="178">
        <v>2.5834343860389097</v>
      </c>
      <c r="F7" s="79"/>
      <c r="G7" s="79"/>
    </row>
    <row r="8" spans="1:7" ht="13.5" customHeight="1" x14ac:dyDescent="0.2">
      <c r="B8" s="80" t="s">
        <v>82</v>
      </c>
      <c r="C8" s="178">
        <v>1.4319111630625367</v>
      </c>
      <c r="D8" s="178">
        <v>0.94097019286966699</v>
      </c>
      <c r="E8" s="178">
        <v>0.49094097019286964</v>
      </c>
      <c r="F8" s="79"/>
      <c r="G8" s="79"/>
    </row>
    <row r="9" spans="1:7" ht="13.5" customHeight="1" x14ac:dyDescent="0.2">
      <c r="B9" s="81" t="s">
        <v>44</v>
      </c>
      <c r="C9" s="178">
        <v>13.188056394291911</v>
      </c>
      <c r="D9" s="178">
        <v>2.2540551927533179</v>
      </c>
      <c r="E9" s="178">
        <v>10.934001201538592</v>
      </c>
      <c r="F9" s="79"/>
      <c r="G9" s="79"/>
    </row>
    <row r="10" spans="1:7" ht="13.5" customHeight="1" x14ac:dyDescent="0.2">
      <c r="B10" s="80" t="s">
        <v>83</v>
      </c>
      <c r="C10" s="178">
        <v>10.787872780661868</v>
      </c>
      <c r="D10" s="178">
        <v>5.734038730780191</v>
      </c>
      <c r="E10" s="178">
        <v>5.0538340498816767</v>
      </c>
      <c r="F10" s="79"/>
      <c r="G10" s="79"/>
    </row>
    <row r="11" spans="1:7" ht="13.5" customHeight="1" x14ac:dyDescent="0.2">
      <c r="B11" s="80" t="s">
        <v>50</v>
      </c>
      <c r="C11" s="178">
        <v>13.780905512424537</v>
      </c>
      <c r="D11" s="178">
        <v>2.2916751076024524</v>
      </c>
      <c r="E11" s="178">
        <v>11.489230404822086</v>
      </c>
      <c r="F11" s="79"/>
      <c r="G11" s="79"/>
    </row>
    <row r="12" spans="1:7" ht="13.5" customHeight="1" x14ac:dyDescent="0.2">
      <c r="B12" s="80" t="s">
        <v>51</v>
      </c>
      <c r="C12" s="178">
        <v>13.377617891931571</v>
      </c>
      <c r="D12" s="178">
        <v>4.8476051289851139</v>
      </c>
      <c r="E12" s="178">
        <v>8.5300127629464555</v>
      </c>
      <c r="F12" s="79"/>
      <c r="G12" s="79"/>
    </row>
    <row r="13" spans="1:7" ht="13.5" customHeight="1" x14ac:dyDescent="0.2">
      <c r="B13" s="80" t="s">
        <v>84</v>
      </c>
      <c r="C13" s="178">
        <v>1.9465390685672772</v>
      </c>
      <c r="D13" s="178">
        <v>1.7085452313550618</v>
      </c>
      <c r="E13" s="178">
        <v>0.23799383721221537</v>
      </c>
      <c r="F13" s="79"/>
      <c r="G13" s="79"/>
    </row>
    <row r="14" spans="1:7" ht="13.5" customHeight="1" x14ac:dyDescent="0.2">
      <c r="B14" s="80" t="s">
        <v>58</v>
      </c>
      <c r="C14" s="178">
        <v>4.923245750770036</v>
      </c>
      <c r="D14" s="178">
        <v>3.0759894086202522</v>
      </c>
      <c r="E14" s="178">
        <v>1.8472563421497841</v>
      </c>
      <c r="F14" s="79"/>
      <c r="G14" s="79"/>
    </row>
    <row r="15" spans="1:7" ht="13.5" customHeight="1" x14ac:dyDescent="0.2">
      <c r="B15" s="80" t="s">
        <v>85</v>
      </c>
      <c r="C15" s="178">
        <v>5.8021004942339376</v>
      </c>
      <c r="D15" s="178">
        <v>3.9178336079077432</v>
      </c>
      <c r="E15" s="178">
        <v>1.8842668863261944</v>
      </c>
      <c r="F15" s="79"/>
      <c r="G15" s="79"/>
    </row>
    <row r="16" spans="1:7" ht="13.5" customHeight="1" x14ac:dyDescent="0.2">
      <c r="B16" s="80" t="s">
        <v>86</v>
      </c>
      <c r="C16" s="178">
        <v>9.6167247386759573</v>
      </c>
      <c r="D16" s="178">
        <v>7.3577235772357721</v>
      </c>
      <c r="E16" s="178">
        <v>2.2590011614401861</v>
      </c>
      <c r="F16" s="79"/>
      <c r="G16" s="79"/>
    </row>
    <row r="17" spans="2:17" ht="13.5" customHeight="1" x14ac:dyDescent="0.2">
      <c r="B17" s="80" t="s">
        <v>87</v>
      </c>
      <c r="C17" s="178">
        <v>14.70707371310005</v>
      </c>
      <c r="D17" s="178">
        <v>1.9048563799698388</v>
      </c>
      <c r="E17" s="178">
        <v>12.802217333130212</v>
      </c>
      <c r="F17" s="79"/>
      <c r="G17" s="79"/>
    </row>
    <row r="18" spans="2:17" ht="13.5" customHeight="1" x14ac:dyDescent="0.2">
      <c r="B18" s="80" t="s">
        <v>88</v>
      </c>
      <c r="C18" s="178">
        <v>1.3434603291273635</v>
      </c>
      <c r="D18" s="178">
        <v>1.2536240761158071</v>
      </c>
      <c r="E18" s="178">
        <v>8.9836253011556205E-2</v>
      </c>
      <c r="F18" s="79"/>
      <c r="G18" s="79"/>
    </row>
    <row r="19" spans="2:17" ht="13.5" customHeight="1" x14ac:dyDescent="0.2">
      <c r="B19" s="80" t="s">
        <v>89</v>
      </c>
      <c r="C19" s="178">
        <v>11.821162160878036</v>
      </c>
      <c r="D19" s="178">
        <v>8.656815698199269</v>
      </c>
      <c r="E19" s="178">
        <v>3.1643464626787665</v>
      </c>
      <c r="F19" s="79"/>
      <c r="G19" s="79"/>
    </row>
    <row r="20" spans="2:17" ht="13.5" customHeight="1" x14ac:dyDescent="0.2">
      <c r="B20" s="80" t="s">
        <v>90</v>
      </c>
      <c r="C20" s="178">
        <v>3.7337357356265413</v>
      </c>
      <c r="D20" s="178">
        <v>2.5295589937518561</v>
      </c>
      <c r="E20" s="178">
        <v>1.2041767418746856</v>
      </c>
      <c r="F20" s="79"/>
      <c r="G20" s="79"/>
    </row>
    <row r="21" spans="2:17" ht="13.5" customHeight="1" x14ac:dyDescent="0.2">
      <c r="B21" s="81" t="s">
        <v>72</v>
      </c>
      <c r="C21" s="178">
        <v>43.717708288864742</v>
      </c>
      <c r="D21" s="178">
        <v>9.5616835191343696</v>
      </c>
      <c r="E21" s="178">
        <v>34.156024769730372</v>
      </c>
      <c r="F21" s="79"/>
      <c r="G21" s="79"/>
    </row>
    <row r="22" spans="2:17" ht="13.5" customHeight="1" x14ac:dyDescent="0.2">
      <c r="B22" s="80" t="s">
        <v>91</v>
      </c>
      <c r="C22" s="178">
        <v>8.1673707503520419</v>
      </c>
      <c r="D22" s="178">
        <v>4.3506885389806325</v>
      </c>
      <c r="E22" s="178">
        <v>3.816682211371409</v>
      </c>
      <c r="F22" s="79"/>
      <c r="G22" s="79"/>
    </row>
    <row r="23" spans="2:17" ht="13.5" customHeight="1" x14ac:dyDescent="0.2">
      <c r="B23" s="80" t="s">
        <v>92</v>
      </c>
      <c r="C23" s="178">
        <v>3.623389604620169</v>
      </c>
      <c r="D23" s="178">
        <v>2.576632607729898</v>
      </c>
      <c r="E23" s="178">
        <v>1.046756996890271</v>
      </c>
      <c r="F23" s="79"/>
      <c r="G23" s="79"/>
    </row>
    <row r="24" spans="2:17" ht="13.5" customHeight="1" x14ac:dyDescent="0.2">
      <c r="B24" s="81" t="s">
        <v>76</v>
      </c>
      <c r="C24" s="178">
        <v>14.655259805801279</v>
      </c>
      <c r="D24" s="178">
        <v>1.5755689840342146</v>
      </c>
      <c r="E24" s="178">
        <v>13.079690821767064</v>
      </c>
      <c r="F24" s="89"/>
    </row>
    <row r="25" spans="2:17" x14ac:dyDescent="0.2">
      <c r="B25" s="90"/>
      <c r="C25" s="91"/>
      <c r="D25" s="91"/>
    </row>
    <row r="26" spans="2:17" s="84" customFormat="1" ht="14.25" customHeight="1" x14ac:dyDescent="0.25">
      <c r="B26" s="82" t="s">
        <v>36</v>
      </c>
      <c r="C26" s="83" t="s">
        <v>33</v>
      </c>
    </row>
    <row r="27" spans="2:17" s="84" customFormat="1" ht="14.25" customHeight="1" x14ac:dyDescent="0.25">
      <c r="B27" s="82" t="s">
        <v>37</v>
      </c>
      <c r="C27" s="84" t="s">
        <v>614</v>
      </c>
    </row>
    <row r="28" spans="2:17" s="84" customFormat="1" x14ac:dyDescent="0.25">
      <c r="B28" s="82" t="s">
        <v>38</v>
      </c>
      <c r="C28" s="85" t="s">
        <v>579</v>
      </c>
      <c r="Q28" s="426"/>
    </row>
    <row r="29" spans="2:17" s="84" customFormat="1" ht="13.9" customHeight="1" x14ac:dyDescent="0.25">
      <c r="B29" s="82" t="s">
        <v>35</v>
      </c>
      <c r="C29" s="84" t="s">
        <v>781</v>
      </c>
    </row>
    <row r="30" spans="2:17" s="84" customFormat="1" ht="13.9" customHeight="1" x14ac:dyDescent="0.25">
      <c r="B30" s="82"/>
      <c r="C30" s="373" t="s">
        <v>901</v>
      </c>
    </row>
    <row r="31" spans="2:17" s="84" customFormat="1" ht="12.75" customHeight="1" x14ac:dyDescent="0.25">
      <c r="C31" s="84" t="s">
        <v>902</v>
      </c>
    </row>
    <row r="32" spans="2:17" s="84" customFormat="1" x14ac:dyDescent="0.25">
      <c r="C32" s="84" t="s">
        <v>903</v>
      </c>
    </row>
    <row r="33" spans="2:11" s="84" customFormat="1" x14ac:dyDescent="0.25">
      <c r="C33" s="84" t="s">
        <v>904</v>
      </c>
    </row>
    <row r="34" spans="2:11" x14ac:dyDescent="0.2">
      <c r="B34" s="84"/>
      <c r="C34" s="84"/>
      <c r="D34" s="84"/>
      <c r="E34" s="84"/>
      <c r="F34" s="84"/>
      <c r="G34" s="84"/>
      <c r="H34" s="84"/>
      <c r="I34" s="84"/>
      <c r="J34" s="84"/>
      <c r="K34" s="84"/>
    </row>
    <row r="35" spans="2:11" s="144" customFormat="1" ht="14.25" x14ac:dyDescent="0.2">
      <c r="B35" s="138" t="s">
        <v>468</v>
      </c>
      <c r="C35" s="146"/>
      <c r="D35" s="146"/>
      <c r="E35" s="146"/>
      <c r="F35" s="146"/>
      <c r="G35" s="146"/>
      <c r="H35" s="146"/>
      <c r="I35" s="146"/>
      <c r="J35" s="146"/>
      <c r="K35" s="146"/>
    </row>
    <row r="36" spans="2:11" x14ac:dyDescent="0.2">
      <c r="B36" s="84"/>
      <c r="C36" s="84"/>
      <c r="D36" s="84"/>
      <c r="E36" s="84"/>
      <c r="F36" s="84"/>
      <c r="G36" s="84"/>
      <c r="H36" s="84"/>
      <c r="I36" s="84"/>
      <c r="J36" s="84"/>
      <c r="K36" s="84"/>
    </row>
    <row r="37" spans="2:11" x14ac:dyDescent="0.2">
      <c r="B37" s="84"/>
      <c r="C37" s="84"/>
      <c r="D37" s="84"/>
      <c r="E37" s="84"/>
      <c r="F37" s="84"/>
      <c r="G37" s="84"/>
      <c r="H37" s="84"/>
      <c r="I37" s="84"/>
      <c r="J37" s="84"/>
      <c r="K37" s="84"/>
    </row>
    <row r="38" spans="2:11" x14ac:dyDescent="0.2">
      <c r="B38" s="82"/>
      <c r="C38" s="88"/>
    </row>
    <row r="39" spans="2:11" x14ac:dyDescent="0.2">
      <c r="B39" s="87"/>
      <c r="C39" s="88"/>
    </row>
    <row r="40" spans="2:11" x14ac:dyDescent="0.2">
      <c r="B40" s="87"/>
      <c r="C40" s="88"/>
    </row>
    <row r="41" spans="2:11" x14ac:dyDescent="0.2">
      <c r="B41" s="88"/>
      <c r="C41" s="92"/>
    </row>
    <row r="42" spans="2:11" x14ac:dyDescent="0.2">
      <c r="B42" s="88"/>
    </row>
    <row r="43" spans="2:11" x14ac:dyDescent="0.2">
      <c r="B43" s="88"/>
    </row>
  </sheetData>
  <hyperlinks>
    <hyperlink ref="B35" location="'Table of Contents'!A1" display="Back to Table of Contents"/>
  </hyperlinks>
  <pageMargins left="0.25" right="0.25" top="0.54" bottom="0.75" header="0.3" footer="0.3"/>
  <pageSetup scale="9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0"/>
  <sheetViews>
    <sheetView showGridLines="0" view="pageBreakPreview" zoomScale="106" zoomScaleNormal="100" zoomScaleSheetLayoutView="106" workbookViewId="0">
      <selection activeCell="C35" sqref="C35"/>
    </sheetView>
  </sheetViews>
  <sheetFormatPr defaultColWidth="9.140625" defaultRowHeight="12.75" x14ac:dyDescent="0.2"/>
  <cols>
    <col min="1" max="1" width="2.42578125" style="33" customWidth="1"/>
    <col min="2" max="2" width="20.5703125" style="33" customWidth="1"/>
    <col min="3" max="3" width="19.28515625" style="33" customWidth="1"/>
    <col min="4" max="4" width="29.85546875" style="33" customWidth="1"/>
    <col min="5" max="5" width="25.42578125" style="33" customWidth="1"/>
    <col min="6" max="6" width="52.5703125" style="33" customWidth="1"/>
    <col min="7" max="10" width="9.140625" style="33"/>
    <col min="11" max="11" width="13.140625" style="33" customWidth="1"/>
    <col min="12" max="12" width="11.28515625" style="33" customWidth="1"/>
    <col min="13" max="16384" width="9.140625" style="33"/>
  </cols>
  <sheetData>
    <row r="1" spans="1:8" s="88" customFormat="1" ht="21.75" customHeight="1" x14ac:dyDescent="0.25">
      <c r="A1" s="88" t="s">
        <v>820</v>
      </c>
    </row>
    <row r="2" spans="1:8" s="88" customFormat="1" ht="21.75" customHeight="1" x14ac:dyDescent="0.25">
      <c r="A2" s="88" t="s">
        <v>551</v>
      </c>
      <c r="D2" s="283"/>
      <c r="E2" s="283"/>
    </row>
    <row r="3" spans="1:8" ht="25.5" x14ac:dyDescent="0.2">
      <c r="B3" s="300" t="s">
        <v>78</v>
      </c>
      <c r="C3" s="331" t="s">
        <v>621</v>
      </c>
      <c r="D3" s="331" t="s">
        <v>620</v>
      </c>
      <c r="E3" s="331" t="s">
        <v>622</v>
      </c>
      <c r="H3" s="79"/>
    </row>
    <row r="4" spans="1:8" ht="13.5" customHeight="1" x14ac:dyDescent="0.2">
      <c r="B4" s="318" t="s">
        <v>79</v>
      </c>
      <c r="C4" s="186">
        <v>51.405633808487551</v>
      </c>
      <c r="D4" s="186">
        <v>33.88209921402607</v>
      </c>
      <c r="E4" s="186">
        <v>17.523534594461477</v>
      </c>
      <c r="H4" s="79"/>
    </row>
    <row r="5" spans="1:8" ht="13.5" customHeight="1" x14ac:dyDescent="0.2">
      <c r="B5" s="80" t="s">
        <v>80</v>
      </c>
      <c r="C5" s="178">
        <v>43.733602421796164</v>
      </c>
      <c r="D5" s="178">
        <v>39.838546922300708</v>
      </c>
      <c r="E5" s="178">
        <v>3.8950554994954589</v>
      </c>
      <c r="H5" s="79"/>
    </row>
    <row r="6" spans="1:8" ht="13.5" customHeight="1" x14ac:dyDescent="0.2">
      <c r="B6" s="80" t="s">
        <v>42</v>
      </c>
      <c r="C6" s="178">
        <v>15.096108766994842</v>
      </c>
      <c r="D6" s="178">
        <v>14.189717143303641</v>
      </c>
      <c r="E6" s="178">
        <v>0.90639162369120174</v>
      </c>
      <c r="H6" s="79"/>
    </row>
    <row r="7" spans="1:8" ht="13.5" customHeight="1" x14ac:dyDescent="0.2">
      <c r="B7" s="80" t="s">
        <v>81</v>
      </c>
      <c r="C7" s="178">
        <v>50.13486409848538</v>
      </c>
      <c r="D7" s="178">
        <v>46.158102220070546</v>
      </c>
      <c r="E7" s="178">
        <v>3.9767618784148278</v>
      </c>
      <c r="H7" s="79"/>
    </row>
    <row r="8" spans="1:8" ht="13.5" customHeight="1" x14ac:dyDescent="0.2">
      <c r="B8" s="80" t="s">
        <v>82</v>
      </c>
      <c r="C8" s="178">
        <v>10.215482841181165</v>
      </c>
      <c r="D8" s="178">
        <v>10.215482841181165</v>
      </c>
      <c r="E8" s="178">
        <v>0</v>
      </c>
      <c r="H8" s="79"/>
    </row>
    <row r="9" spans="1:8" ht="13.5" customHeight="1" x14ac:dyDescent="0.2">
      <c r="B9" s="81" t="s">
        <v>44</v>
      </c>
      <c r="C9" s="178">
        <v>48.201167828216235</v>
      </c>
      <c r="D9" s="178">
        <v>37.736458305303664</v>
      </c>
      <c r="E9" s="178">
        <v>10.464709522912575</v>
      </c>
      <c r="H9" s="79"/>
    </row>
    <row r="10" spans="1:8" ht="13.5" customHeight="1" x14ac:dyDescent="0.2">
      <c r="B10" s="80" t="s">
        <v>83</v>
      </c>
      <c r="C10" s="178">
        <v>41.731712756467438</v>
      </c>
      <c r="D10" s="178">
        <v>33.379794826048169</v>
      </c>
      <c r="E10" s="178">
        <v>8.351917930419269</v>
      </c>
      <c r="H10" s="79"/>
    </row>
    <row r="11" spans="1:8" ht="13.5" customHeight="1" x14ac:dyDescent="0.2">
      <c r="B11" s="80" t="s">
        <v>50</v>
      </c>
      <c r="C11" s="178">
        <v>42.224871992705339</v>
      </c>
      <c r="D11" s="178">
        <v>35.450422014916647</v>
      </c>
      <c r="E11" s="178">
        <v>6.774449977788688</v>
      </c>
      <c r="H11" s="79"/>
    </row>
    <row r="12" spans="1:8" ht="13.5" customHeight="1" x14ac:dyDescent="0.2">
      <c r="B12" s="80" t="s">
        <v>51</v>
      </c>
      <c r="C12" s="178">
        <v>48.689046226824942</v>
      </c>
      <c r="D12" s="178">
        <v>34.343114116970185</v>
      </c>
      <c r="E12" s="178">
        <v>14.345932109854756</v>
      </c>
      <c r="H12" s="79"/>
    </row>
    <row r="13" spans="1:8" ht="13.5" customHeight="1" x14ac:dyDescent="0.2">
      <c r="B13" s="80" t="s">
        <v>84</v>
      </c>
      <c r="C13" s="178">
        <v>8.0175913396481739</v>
      </c>
      <c r="D13" s="178">
        <v>8.0175913396481739</v>
      </c>
      <c r="E13" s="178">
        <v>0</v>
      </c>
      <c r="H13" s="79"/>
    </row>
    <row r="14" spans="1:8" ht="13.5" customHeight="1" x14ac:dyDescent="0.2">
      <c r="B14" s="80" t="s">
        <v>58</v>
      </c>
      <c r="C14" s="178">
        <v>29.234751900401029</v>
      </c>
      <c r="D14" s="178">
        <v>26.171664571736397</v>
      </c>
      <c r="E14" s="178">
        <v>3.0630873286646318</v>
      </c>
      <c r="H14" s="79"/>
    </row>
    <row r="15" spans="1:8" ht="13.5" customHeight="1" x14ac:dyDescent="0.2">
      <c r="B15" s="80" t="s">
        <v>85</v>
      </c>
      <c r="C15" s="178">
        <v>55.193186539260488</v>
      </c>
      <c r="D15" s="178">
        <v>54.798504362276688</v>
      </c>
      <c r="E15" s="178">
        <v>0.39468217698379726</v>
      </c>
      <c r="H15" s="79"/>
    </row>
    <row r="16" spans="1:8" ht="13.5" customHeight="1" x14ac:dyDescent="0.2">
      <c r="B16" s="80" t="s">
        <v>86</v>
      </c>
      <c r="C16" s="178">
        <v>44.621118012422357</v>
      </c>
      <c r="D16" s="178">
        <v>44.074534161490682</v>
      </c>
      <c r="E16" s="178">
        <v>0.54658385093167694</v>
      </c>
      <c r="H16" s="79"/>
    </row>
    <row r="17" spans="2:17" ht="13.5" customHeight="1" x14ac:dyDescent="0.2">
      <c r="B17" s="80" t="s">
        <v>87</v>
      </c>
      <c r="C17" s="178">
        <v>48.021201145680209</v>
      </c>
      <c r="D17" s="178">
        <v>35.557761377240972</v>
      </c>
      <c r="E17" s="178">
        <v>12.463439768439239</v>
      </c>
      <c r="H17" s="79"/>
    </row>
    <row r="18" spans="2:17" ht="13.5" customHeight="1" x14ac:dyDescent="0.2">
      <c r="B18" s="80" t="s">
        <v>88</v>
      </c>
      <c r="C18" s="178">
        <v>1.6787838730998019</v>
      </c>
      <c r="D18" s="178">
        <v>1.6787838730998019</v>
      </c>
      <c r="E18" s="178">
        <v>0</v>
      </c>
      <c r="H18" s="79"/>
    </row>
    <row r="19" spans="2:17" ht="13.5" customHeight="1" x14ac:dyDescent="0.2">
      <c r="B19" s="80" t="s">
        <v>89</v>
      </c>
      <c r="C19" s="178">
        <v>42.666350561087398</v>
      </c>
      <c r="D19" s="178">
        <v>35.648806701438282</v>
      </c>
      <c r="E19" s="178">
        <v>7.0175438596491224</v>
      </c>
      <c r="H19" s="79"/>
    </row>
    <row r="20" spans="2:17" ht="13.5" customHeight="1" x14ac:dyDescent="0.2">
      <c r="B20" s="80" t="s">
        <v>90</v>
      </c>
      <c r="C20" s="178">
        <v>20.465533460217454</v>
      </c>
      <c r="D20" s="178">
        <v>19.826737546761173</v>
      </c>
      <c r="E20" s="178">
        <v>0.63879591345627973</v>
      </c>
      <c r="H20" s="79"/>
    </row>
    <row r="21" spans="2:17" ht="13.5" customHeight="1" x14ac:dyDescent="0.2">
      <c r="B21" s="81" t="s">
        <v>72</v>
      </c>
      <c r="C21" s="178">
        <v>71.932033162697522</v>
      </c>
      <c r="D21" s="178">
        <v>36.147896728243936</v>
      </c>
      <c r="E21" s="178">
        <v>35.784136434453593</v>
      </c>
      <c r="H21" s="79"/>
    </row>
    <row r="22" spans="2:17" ht="13.5" customHeight="1" x14ac:dyDescent="0.2">
      <c r="B22" s="80" t="s">
        <v>91</v>
      </c>
      <c r="C22" s="178">
        <v>48.701597150407906</v>
      </c>
      <c r="D22" s="178">
        <v>32.859933356313917</v>
      </c>
      <c r="E22" s="178">
        <v>15.841663794093991</v>
      </c>
      <c r="H22" s="79"/>
    </row>
    <row r="23" spans="2:17" ht="13.5" customHeight="1" x14ac:dyDescent="0.2">
      <c r="B23" s="80" t="s">
        <v>92</v>
      </c>
      <c r="C23" s="178">
        <v>14.518248913153373</v>
      </c>
      <c r="D23" s="178">
        <v>14.316044889293297</v>
      </c>
      <c r="E23" s="178">
        <v>0.20220402386007483</v>
      </c>
      <c r="H23" s="79"/>
    </row>
    <row r="24" spans="2:17" ht="13.5" customHeight="1" x14ac:dyDescent="0.2">
      <c r="B24" s="81" t="s">
        <v>76</v>
      </c>
      <c r="C24" s="178">
        <v>44.90291762958072</v>
      </c>
      <c r="D24" s="178">
        <v>32.496801749752393</v>
      </c>
      <c r="E24" s="178">
        <v>12.406115879828326</v>
      </c>
    </row>
    <row r="26" spans="2:17" s="84" customFormat="1" ht="13.5" customHeight="1" x14ac:dyDescent="0.25">
      <c r="B26" s="82" t="s">
        <v>36</v>
      </c>
      <c r="C26" s="83" t="s">
        <v>33</v>
      </c>
    </row>
    <row r="27" spans="2:17" s="84" customFormat="1" ht="13.5" customHeight="1" x14ac:dyDescent="0.25">
      <c r="B27" s="82" t="s">
        <v>37</v>
      </c>
      <c r="C27" s="84" t="s">
        <v>614</v>
      </c>
    </row>
    <row r="28" spans="2:17" s="84" customFormat="1" x14ac:dyDescent="0.25">
      <c r="B28" s="82" t="s">
        <v>38</v>
      </c>
      <c r="C28" s="85" t="s">
        <v>579</v>
      </c>
      <c r="Q28" s="426"/>
    </row>
    <row r="29" spans="2:17" s="84" customFormat="1" ht="14.45" customHeight="1" x14ac:dyDescent="0.25">
      <c r="B29" s="82" t="s">
        <v>35</v>
      </c>
      <c r="C29" s="84" t="s">
        <v>988</v>
      </c>
    </row>
    <row r="30" spans="2:17" s="84" customFormat="1" ht="14.45" customHeight="1" x14ac:dyDescent="0.25">
      <c r="B30" s="82"/>
      <c r="C30" s="373" t="s">
        <v>989</v>
      </c>
    </row>
    <row r="31" spans="2:17" s="84" customFormat="1" ht="12.75" customHeight="1" x14ac:dyDescent="0.25">
      <c r="C31" s="84" t="s">
        <v>905</v>
      </c>
    </row>
    <row r="32" spans="2:17" s="84" customFormat="1" x14ac:dyDescent="0.25">
      <c r="C32" s="84" t="s">
        <v>903</v>
      </c>
    </row>
    <row r="33" spans="2:3" s="84" customFormat="1" x14ac:dyDescent="0.25">
      <c r="C33" s="84" t="s">
        <v>904</v>
      </c>
    </row>
    <row r="34" spans="2:3" s="84" customFormat="1" x14ac:dyDescent="0.25">
      <c r="C34" s="84" t="s">
        <v>906</v>
      </c>
    </row>
    <row r="35" spans="2:3" s="84" customFormat="1" x14ac:dyDescent="0.25">
      <c r="C35" s="84" t="s">
        <v>907</v>
      </c>
    </row>
    <row r="36" spans="2:3" ht="15" customHeight="1" x14ac:dyDescent="0.2"/>
    <row r="37" spans="2:3" s="144" customFormat="1" ht="14.25" x14ac:dyDescent="0.2">
      <c r="B37" s="138" t="s">
        <v>468</v>
      </c>
    </row>
    <row r="40" spans="2:3" x14ac:dyDescent="0.2">
      <c r="B40" s="86"/>
    </row>
    <row r="41" spans="2:3" x14ac:dyDescent="0.2">
      <c r="B41" s="87"/>
    </row>
    <row r="42" spans="2:3" x14ac:dyDescent="0.2">
      <c r="B42" s="87"/>
    </row>
    <row r="43" spans="2:3" x14ac:dyDescent="0.2">
      <c r="B43" s="88"/>
    </row>
    <row r="44" spans="2:3" x14ac:dyDescent="0.2">
      <c r="B44" s="88"/>
    </row>
    <row r="45" spans="2:3" x14ac:dyDescent="0.2">
      <c r="B45" s="88"/>
    </row>
    <row r="50" ht="12.75" customHeight="1" x14ac:dyDescent="0.2"/>
  </sheetData>
  <hyperlinks>
    <hyperlink ref="B37" location="'Table of Contents'!A1" display="Back to Table of Contents"/>
  </hyperlinks>
  <pageMargins left="0.25" right="0.25" top="0.54" bottom="0.75" header="0.3" footer="0.3"/>
  <pageSetup scale="8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view="pageBreakPreview" zoomScaleNormal="100" zoomScaleSheetLayoutView="100" workbookViewId="0">
      <selection activeCell="C20" sqref="C20"/>
    </sheetView>
  </sheetViews>
  <sheetFormatPr defaultColWidth="9.140625" defaultRowHeight="12.75" x14ac:dyDescent="0.2"/>
  <cols>
    <col min="1" max="1" width="2.140625" style="30" customWidth="1"/>
    <col min="2" max="2" width="13" style="30" customWidth="1"/>
    <col min="3" max="8" width="24.7109375" style="30" customWidth="1"/>
    <col min="9" max="16384" width="9.140625" style="30"/>
  </cols>
  <sheetData>
    <row r="1" spans="1:16" s="46" customFormat="1" ht="21.75" customHeight="1" x14ac:dyDescent="0.25">
      <c r="A1" s="110" t="s">
        <v>821</v>
      </c>
      <c r="B1" s="110"/>
      <c r="C1" s="110"/>
      <c r="D1" s="110"/>
      <c r="E1" s="110"/>
      <c r="F1" s="110"/>
      <c r="G1" s="110"/>
      <c r="H1" s="110"/>
      <c r="I1" s="110"/>
      <c r="J1" s="110"/>
      <c r="K1" s="110"/>
      <c r="L1" s="110"/>
      <c r="M1" s="110"/>
      <c r="N1" s="110"/>
      <c r="O1" s="110"/>
      <c r="P1" s="110"/>
    </row>
    <row r="2" spans="1:16" s="46" customFormat="1" ht="21.75" customHeight="1" x14ac:dyDescent="0.25">
      <c r="A2" s="110" t="s">
        <v>553</v>
      </c>
    </row>
    <row r="3" spans="1:16" ht="38.25" x14ac:dyDescent="0.2">
      <c r="B3" s="313" t="s">
        <v>618</v>
      </c>
      <c r="C3" s="361" t="s">
        <v>908</v>
      </c>
      <c r="D3" s="361" t="s">
        <v>909</v>
      </c>
      <c r="E3" s="361" t="s">
        <v>910</v>
      </c>
      <c r="F3" s="361" t="s">
        <v>911</v>
      </c>
      <c r="G3" s="331" t="s">
        <v>912</v>
      </c>
      <c r="H3" s="331" t="s">
        <v>913</v>
      </c>
    </row>
    <row r="4" spans="1:16" ht="14.25" customHeight="1" x14ac:dyDescent="0.2">
      <c r="B4" s="155" t="s">
        <v>223</v>
      </c>
      <c r="C4" s="156">
        <v>8.65</v>
      </c>
      <c r="D4" s="156">
        <v>2.87</v>
      </c>
      <c r="E4" s="156">
        <f>SUM(C4:D4)</f>
        <v>11.52</v>
      </c>
      <c r="F4" s="156">
        <v>8.1999999999999993</v>
      </c>
      <c r="G4" s="156">
        <v>4.49</v>
      </c>
      <c r="H4" s="156">
        <f>SUM(F4:G4)</f>
        <v>12.69</v>
      </c>
    </row>
    <row r="5" spans="1:16" ht="14.25" customHeight="1" x14ac:dyDescent="0.2">
      <c r="B5" s="155" t="s">
        <v>224</v>
      </c>
      <c r="C5" s="156">
        <v>11.45</v>
      </c>
      <c r="D5" s="156">
        <v>3.58</v>
      </c>
      <c r="E5" s="156">
        <f t="shared" ref="E5:E11" si="0">SUM(C5:D5)</f>
        <v>15.03</v>
      </c>
      <c r="F5" s="156">
        <v>9.0299999999999994</v>
      </c>
      <c r="G5" s="156">
        <v>6.47</v>
      </c>
      <c r="H5" s="156">
        <f t="shared" ref="H5:H11" si="1">SUM(F5:G5)</f>
        <v>15.5</v>
      </c>
    </row>
    <row r="6" spans="1:16" ht="14.25" customHeight="1" x14ac:dyDescent="0.2">
      <c r="B6" s="155" t="s">
        <v>225</v>
      </c>
      <c r="C6" s="156">
        <v>11.3</v>
      </c>
      <c r="D6" s="156">
        <v>3.59</v>
      </c>
      <c r="E6" s="156">
        <f t="shared" si="0"/>
        <v>14.89</v>
      </c>
      <c r="F6" s="156">
        <v>11.65</v>
      </c>
      <c r="G6" s="156">
        <v>8.2100000000000009</v>
      </c>
      <c r="H6" s="156">
        <f t="shared" si="1"/>
        <v>19.86</v>
      </c>
    </row>
    <row r="7" spans="1:16" ht="14.25" customHeight="1" x14ac:dyDescent="0.2">
      <c r="B7" s="155" t="s">
        <v>226</v>
      </c>
      <c r="C7" s="156">
        <v>11.02</v>
      </c>
      <c r="D7" s="156">
        <v>3.78</v>
      </c>
      <c r="E7" s="156">
        <f t="shared" si="0"/>
        <v>14.799999999999999</v>
      </c>
      <c r="F7" s="156">
        <v>13.39</v>
      </c>
      <c r="G7" s="156">
        <v>8.7799999999999994</v>
      </c>
      <c r="H7" s="156">
        <f t="shared" si="1"/>
        <v>22.17</v>
      </c>
    </row>
    <row r="8" spans="1:16" ht="14.25" customHeight="1" x14ac:dyDescent="0.2">
      <c r="B8" s="155" t="s">
        <v>386</v>
      </c>
      <c r="C8" s="156">
        <v>12.09</v>
      </c>
      <c r="D8" s="156">
        <v>4.0199999999999996</v>
      </c>
      <c r="E8" s="156">
        <f t="shared" si="0"/>
        <v>16.11</v>
      </c>
      <c r="F8" s="156">
        <v>13.42</v>
      </c>
      <c r="G8" s="156">
        <v>9.1300000000000008</v>
      </c>
      <c r="H8" s="156">
        <f t="shared" si="1"/>
        <v>22.55</v>
      </c>
    </row>
    <row r="9" spans="1:16" ht="14.25" customHeight="1" x14ac:dyDescent="0.2">
      <c r="B9" s="155" t="s">
        <v>387</v>
      </c>
      <c r="C9" s="156">
        <v>12.71</v>
      </c>
      <c r="D9" s="156">
        <v>4.24</v>
      </c>
      <c r="E9" s="156">
        <f t="shared" si="0"/>
        <v>16.950000000000003</v>
      </c>
      <c r="F9" s="156">
        <v>12.73</v>
      </c>
      <c r="G9" s="156">
        <v>7.57</v>
      </c>
      <c r="H9" s="156">
        <f t="shared" si="1"/>
        <v>20.3</v>
      </c>
    </row>
    <row r="10" spans="1:16" ht="14.25" customHeight="1" x14ac:dyDescent="0.2">
      <c r="B10" s="155" t="s">
        <v>388</v>
      </c>
      <c r="C10" s="156">
        <v>15.54</v>
      </c>
      <c r="D10" s="156">
        <v>4.32</v>
      </c>
      <c r="E10" s="156">
        <f t="shared" si="0"/>
        <v>19.86</v>
      </c>
      <c r="F10" s="156">
        <v>13.36</v>
      </c>
      <c r="G10" s="156">
        <v>7.89</v>
      </c>
      <c r="H10" s="156">
        <f t="shared" si="1"/>
        <v>21.25</v>
      </c>
      <c r="I10" s="74"/>
    </row>
    <row r="11" spans="1:16" ht="14.25" customHeight="1" x14ac:dyDescent="0.2">
      <c r="B11" s="155" t="s">
        <v>389</v>
      </c>
      <c r="C11" s="156">
        <v>16.809045226130653</v>
      </c>
      <c r="D11" s="156">
        <v>2.9396984924623117</v>
      </c>
      <c r="E11" s="156">
        <f t="shared" si="0"/>
        <v>19.748743718592966</v>
      </c>
      <c r="F11" s="156">
        <v>14.316939890710382</v>
      </c>
      <c r="G11" s="156">
        <v>7.4316939890710376</v>
      </c>
      <c r="H11" s="156">
        <f t="shared" si="1"/>
        <v>21.748633879781419</v>
      </c>
    </row>
    <row r="12" spans="1:16" x14ac:dyDescent="0.2">
      <c r="B12" s="75"/>
      <c r="C12" s="76"/>
      <c r="D12" s="6"/>
      <c r="E12" s="6"/>
      <c r="F12" s="6"/>
      <c r="G12" s="6"/>
      <c r="H12" s="6"/>
    </row>
    <row r="13" spans="1:16" s="35" customFormat="1" x14ac:dyDescent="0.25">
      <c r="B13" s="43" t="s">
        <v>36</v>
      </c>
      <c r="C13" s="50" t="s">
        <v>33</v>
      </c>
      <c r="D13" s="192"/>
      <c r="E13" s="192"/>
      <c r="F13" s="192"/>
      <c r="G13" s="192"/>
      <c r="H13" s="192"/>
    </row>
    <row r="14" spans="1:16" s="35" customFormat="1" x14ac:dyDescent="0.25">
      <c r="B14" s="43" t="s">
        <v>37</v>
      </c>
      <c r="C14" s="192" t="s">
        <v>615</v>
      </c>
      <c r="D14" s="192"/>
      <c r="E14" s="192"/>
      <c r="F14" s="192"/>
      <c r="G14" s="192"/>
      <c r="H14" s="192"/>
    </row>
    <row r="15" spans="1:16" s="35" customFormat="1" ht="15" customHeight="1" x14ac:dyDescent="0.25">
      <c r="B15" s="43" t="s">
        <v>38</v>
      </c>
      <c r="C15" s="107" t="s">
        <v>579</v>
      </c>
      <c r="D15" s="107"/>
      <c r="E15" s="107"/>
      <c r="F15" s="107"/>
      <c r="G15" s="107"/>
      <c r="H15" s="107"/>
      <c r="I15" s="107"/>
    </row>
    <row r="16" spans="1:16" s="35" customFormat="1" ht="15" customHeight="1" x14ac:dyDescent="0.25">
      <c r="B16" s="43" t="s">
        <v>35</v>
      </c>
      <c r="C16" s="192" t="s">
        <v>920</v>
      </c>
      <c r="D16" s="192"/>
      <c r="E16" s="192"/>
      <c r="F16" s="192"/>
      <c r="G16" s="192"/>
      <c r="H16" s="192"/>
      <c r="I16" s="192"/>
    </row>
    <row r="17" spans="2:17" s="35" customFormat="1" ht="14.25" customHeight="1" x14ac:dyDescent="0.25">
      <c r="B17" s="192"/>
      <c r="C17" s="192" t="s">
        <v>897</v>
      </c>
      <c r="D17" s="192"/>
      <c r="E17" s="192"/>
      <c r="F17" s="192"/>
      <c r="G17" s="192"/>
      <c r="H17" s="192"/>
      <c r="I17" s="51"/>
    </row>
    <row r="18" spans="2:17" s="35" customFormat="1" ht="12.75" customHeight="1" x14ac:dyDescent="0.25">
      <c r="B18" s="192"/>
      <c r="C18" s="196" t="s">
        <v>936</v>
      </c>
      <c r="D18" s="51"/>
      <c r="E18" s="51"/>
      <c r="F18" s="51"/>
      <c r="G18" s="51"/>
      <c r="H18" s="51"/>
      <c r="I18" s="51"/>
    </row>
    <row r="19" spans="2:17" s="35" customFormat="1" ht="14.25" customHeight="1" x14ac:dyDescent="0.25">
      <c r="C19" s="196" t="s">
        <v>922</v>
      </c>
      <c r="D19" s="51"/>
      <c r="E19" s="51"/>
      <c r="F19" s="51"/>
      <c r="G19" s="51"/>
      <c r="H19" s="51"/>
      <c r="I19" s="51"/>
    </row>
    <row r="20" spans="2:17" s="35" customFormat="1" ht="13.15" customHeight="1" x14ac:dyDescent="0.25">
      <c r="B20" s="43"/>
      <c r="C20" s="192" t="s">
        <v>968</v>
      </c>
      <c r="D20" s="192"/>
      <c r="E20" s="192"/>
      <c r="F20" s="192"/>
      <c r="G20" s="192"/>
      <c r="H20" s="192"/>
      <c r="I20" s="51"/>
    </row>
    <row r="21" spans="2:17" s="35" customFormat="1" ht="13.15" customHeight="1" x14ac:dyDescent="0.25">
      <c r="B21" s="43"/>
      <c r="C21" s="205" t="s">
        <v>969</v>
      </c>
      <c r="D21" s="192"/>
      <c r="E21" s="192"/>
      <c r="F21" s="192"/>
      <c r="G21" s="192"/>
      <c r="H21" s="192"/>
      <c r="I21" s="51"/>
    </row>
    <row r="22" spans="2:17" s="35" customFormat="1" ht="14.25" customHeight="1" x14ac:dyDescent="0.25">
      <c r="B22" s="77"/>
      <c r="C22" s="196" t="s">
        <v>970</v>
      </c>
      <c r="D22" s="51"/>
      <c r="E22" s="51"/>
      <c r="F22" s="51"/>
      <c r="G22" s="51"/>
      <c r="H22" s="51"/>
      <c r="I22" s="51"/>
    </row>
    <row r="23" spans="2:17" x14ac:dyDescent="0.2">
      <c r="C23" s="257" t="s">
        <v>971</v>
      </c>
    </row>
    <row r="24" spans="2:17" x14ac:dyDescent="0.2">
      <c r="C24" s="257"/>
    </row>
    <row r="25" spans="2:17" s="141" customFormat="1" ht="14.25" x14ac:dyDescent="0.2">
      <c r="B25" s="138" t="s">
        <v>468</v>
      </c>
    </row>
    <row r="27" spans="2:17" x14ac:dyDescent="0.2">
      <c r="B27" s="78"/>
    </row>
    <row r="30" spans="2:17" x14ac:dyDescent="0.2">
      <c r="Q30" s="49"/>
    </row>
  </sheetData>
  <hyperlinks>
    <hyperlink ref="B25" location="'Table of Contents'!A1" display="Back to Table of Contents"/>
  </hyperlinks>
  <pageMargins left="0.25" right="0.18" top="0.75" bottom="0.75" header="0.3" footer="0.3"/>
  <pageSetup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view="pageBreakPreview" zoomScale="98" zoomScaleNormal="100" zoomScaleSheetLayoutView="98" workbookViewId="0">
      <selection activeCell="A17" sqref="A17:XFD17"/>
    </sheetView>
  </sheetViews>
  <sheetFormatPr defaultColWidth="9.140625" defaultRowHeight="12.75" x14ac:dyDescent="0.2"/>
  <cols>
    <col min="1" max="1" width="3.42578125" style="6" customWidth="1"/>
    <col min="2" max="2" width="11.5703125" style="6" customWidth="1"/>
    <col min="3" max="6" width="20.7109375" style="6" customWidth="1"/>
    <col min="7" max="7" width="17" style="6" customWidth="1"/>
    <col min="8" max="8" width="20.7109375" style="6" customWidth="1"/>
    <col min="9" max="9" width="24.7109375" style="6" customWidth="1"/>
    <col min="10" max="10" width="27.140625" style="6" customWidth="1"/>
    <col min="11" max="16384" width="9.140625" style="6"/>
  </cols>
  <sheetData>
    <row r="1" spans="1:10" s="210" customFormat="1" ht="21.75" customHeight="1" x14ac:dyDescent="0.25">
      <c r="A1" s="210" t="s">
        <v>810</v>
      </c>
      <c r="E1" s="351"/>
    </row>
    <row r="2" spans="1:10" s="110" customFormat="1" ht="21.75" customHeight="1" x14ac:dyDescent="0.25">
      <c r="A2" s="110" t="s">
        <v>535</v>
      </c>
      <c r="B2" s="279"/>
      <c r="C2" s="279"/>
      <c r="D2" s="279"/>
      <c r="E2" s="279"/>
      <c r="F2" s="279"/>
      <c r="G2" s="279"/>
      <c r="H2" s="279"/>
      <c r="I2" s="279"/>
      <c r="J2" s="279"/>
    </row>
    <row r="3" spans="1:10" ht="63.75" x14ac:dyDescent="0.2">
      <c r="B3" s="209" t="s">
        <v>0</v>
      </c>
      <c r="C3" s="202" t="s">
        <v>832</v>
      </c>
      <c r="D3" s="203" t="s">
        <v>833</v>
      </c>
      <c r="E3" s="202" t="s">
        <v>834</v>
      </c>
      <c r="F3" s="203" t="s">
        <v>835</v>
      </c>
      <c r="G3" s="202" t="s">
        <v>836</v>
      </c>
      <c r="H3" s="203" t="s">
        <v>837</v>
      </c>
      <c r="I3" s="202" t="s">
        <v>838</v>
      </c>
      <c r="J3" s="203" t="s">
        <v>839</v>
      </c>
    </row>
    <row r="4" spans="1:10" ht="15" customHeight="1" x14ac:dyDescent="0.2">
      <c r="B4" s="155">
        <v>2003</v>
      </c>
      <c r="C4" s="215">
        <v>68.559867852981469</v>
      </c>
      <c r="D4" s="120" t="s">
        <v>645</v>
      </c>
      <c r="E4" s="216">
        <v>51.090188244931987</v>
      </c>
      <c r="F4" s="38" t="s">
        <v>5</v>
      </c>
      <c r="G4" s="38">
        <v>22.711410108013297</v>
      </c>
      <c r="H4" s="39" t="s">
        <v>3</v>
      </c>
      <c r="I4" s="38">
        <v>8.5599546329900225</v>
      </c>
      <c r="J4" s="38" t="s">
        <v>4</v>
      </c>
    </row>
    <row r="5" spans="1:10" ht="15" customHeight="1" x14ac:dyDescent="0.2">
      <c r="B5" s="155">
        <v>2005</v>
      </c>
      <c r="C5" s="215">
        <v>66.775463211095669</v>
      </c>
      <c r="D5" s="120" t="s">
        <v>646</v>
      </c>
      <c r="E5" s="216">
        <v>49.635352696470022</v>
      </c>
      <c r="F5" s="38" t="s">
        <v>8</v>
      </c>
      <c r="G5" s="38">
        <v>21.759033458048641</v>
      </c>
      <c r="H5" s="40" t="s">
        <v>6</v>
      </c>
      <c r="I5" s="38">
        <v>9.4698125489562006</v>
      </c>
      <c r="J5" s="38" t="s">
        <v>7</v>
      </c>
    </row>
    <row r="6" spans="1:10" ht="15" customHeight="1" x14ac:dyDescent="0.2">
      <c r="B6" s="155">
        <v>2007</v>
      </c>
      <c r="C6" s="215">
        <v>67.570944886597516</v>
      </c>
      <c r="D6" s="120" t="s">
        <v>647</v>
      </c>
      <c r="E6" s="216">
        <v>52.603324188344224</v>
      </c>
      <c r="F6" s="38" t="s">
        <v>11</v>
      </c>
      <c r="G6" s="38">
        <v>21.980923854450289</v>
      </c>
      <c r="H6" s="40" t="s">
        <v>9</v>
      </c>
      <c r="I6" s="38">
        <v>9.1855455428498765</v>
      </c>
      <c r="J6" s="38" t="s">
        <v>10</v>
      </c>
    </row>
    <row r="7" spans="1:10" ht="15" customHeight="1" x14ac:dyDescent="0.2">
      <c r="B7" s="155">
        <v>2008</v>
      </c>
      <c r="C7" s="215">
        <v>67.875307723077654</v>
      </c>
      <c r="D7" s="120" t="s">
        <v>648</v>
      </c>
      <c r="E7" s="216">
        <v>52.629043717848603</v>
      </c>
      <c r="F7" s="38" t="s">
        <v>14</v>
      </c>
      <c r="G7" s="38">
        <v>21.144318238529973</v>
      </c>
      <c r="H7" s="40" t="s">
        <v>12</v>
      </c>
      <c r="I7" s="38">
        <v>9.0245619152022556</v>
      </c>
      <c r="J7" s="38" t="s">
        <v>13</v>
      </c>
    </row>
    <row r="8" spans="1:10" ht="15" customHeight="1" x14ac:dyDescent="0.2">
      <c r="B8" s="155">
        <v>2009</v>
      </c>
      <c r="C8" s="215">
        <v>65.473766645421634</v>
      </c>
      <c r="D8" s="120" t="s">
        <v>649</v>
      </c>
      <c r="E8" s="216">
        <v>51.410050997465142</v>
      </c>
      <c r="F8" s="38" t="s">
        <v>17</v>
      </c>
      <c r="G8" s="38">
        <v>19.725076419320011</v>
      </c>
      <c r="H8" s="40" t="s">
        <v>15</v>
      </c>
      <c r="I8" s="38">
        <v>8.4366303069345214</v>
      </c>
      <c r="J8" s="38" t="s">
        <v>16</v>
      </c>
    </row>
    <row r="9" spans="1:10" ht="15" customHeight="1" x14ac:dyDescent="0.2">
      <c r="B9" s="155">
        <v>2010</v>
      </c>
      <c r="C9" s="215">
        <v>66.386058830585753</v>
      </c>
      <c r="D9" s="120" t="s">
        <v>650</v>
      </c>
      <c r="E9" s="216">
        <v>51.166158780579352</v>
      </c>
      <c r="F9" s="38" t="s">
        <v>20</v>
      </c>
      <c r="G9" s="38">
        <v>20.563614677716398</v>
      </c>
      <c r="H9" s="40" t="s">
        <v>18</v>
      </c>
      <c r="I9" s="38">
        <v>9.0185184325626064</v>
      </c>
      <c r="J9" s="38" t="s">
        <v>19</v>
      </c>
    </row>
    <row r="10" spans="1:10" ht="15" customHeight="1" x14ac:dyDescent="0.2">
      <c r="B10" s="155">
        <v>2011</v>
      </c>
      <c r="C10" s="215">
        <v>69.452447802705393</v>
      </c>
      <c r="D10" s="120" t="s">
        <v>651</v>
      </c>
      <c r="E10" s="216">
        <v>48.422187488817954</v>
      </c>
      <c r="F10" s="38" t="s">
        <v>23</v>
      </c>
      <c r="G10" s="38">
        <v>20.330335591344873</v>
      </c>
      <c r="H10" s="40" t="s">
        <v>21</v>
      </c>
      <c r="I10" s="38">
        <v>9.189461026683551</v>
      </c>
      <c r="J10" s="38" t="s">
        <v>22</v>
      </c>
    </row>
    <row r="11" spans="1:10" ht="15" customHeight="1" x14ac:dyDescent="0.2">
      <c r="B11" s="155">
        <v>2012</v>
      </c>
      <c r="C11" s="215">
        <v>68.89784549748434</v>
      </c>
      <c r="D11" s="120" t="s">
        <v>652</v>
      </c>
      <c r="E11" s="216">
        <v>47.558298012075909</v>
      </c>
      <c r="F11" s="38" t="s">
        <v>26</v>
      </c>
      <c r="G11" s="38">
        <v>20.09516785933107</v>
      </c>
      <c r="H11" s="40" t="s">
        <v>24</v>
      </c>
      <c r="I11" s="38">
        <v>8.7914702020781519</v>
      </c>
      <c r="J11" s="38" t="s">
        <v>25</v>
      </c>
    </row>
    <row r="12" spans="1:10" ht="15" customHeight="1" x14ac:dyDescent="0.2">
      <c r="B12" s="155">
        <v>2013</v>
      </c>
      <c r="C12" s="215">
        <v>67.618216278980498</v>
      </c>
      <c r="D12" s="120" t="s">
        <v>653</v>
      </c>
      <c r="E12" s="216">
        <v>47.15719716972859</v>
      </c>
      <c r="F12" s="38" t="s">
        <v>29</v>
      </c>
      <c r="G12" s="38">
        <v>19.337680703919261</v>
      </c>
      <c r="H12" s="40" t="s">
        <v>27</v>
      </c>
      <c r="I12" s="38">
        <v>8.4991155048263565</v>
      </c>
      <c r="J12" s="38" t="s">
        <v>28</v>
      </c>
    </row>
    <row r="13" spans="1:10" ht="15" customHeight="1" x14ac:dyDescent="0.2">
      <c r="B13" s="155">
        <v>2014</v>
      </c>
      <c r="C13" s="215">
        <v>67.76313017935118</v>
      </c>
      <c r="D13" s="120" t="s">
        <v>654</v>
      </c>
      <c r="E13" s="216">
        <v>48.481470158219267</v>
      </c>
      <c r="F13" s="38" t="s">
        <v>32</v>
      </c>
      <c r="G13" s="38">
        <v>18.660246257958281</v>
      </c>
      <c r="H13" s="40" t="s">
        <v>30</v>
      </c>
      <c r="I13" s="38">
        <v>8.2104784162903606</v>
      </c>
      <c r="J13" s="38" t="s">
        <v>31</v>
      </c>
    </row>
    <row r="15" spans="1:10" s="10" customFormat="1" ht="12.75" customHeight="1" x14ac:dyDescent="0.25">
      <c r="B15" s="41" t="s">
        <v>219</v>
      </c>
      <c r="C15" s="42" t="s">
        <v>33</v>
      </c>
      <c r="D15" s="11"/>
      <c r="E15" s="11"/>
      <c r="F15" s="11"/>
      <c r="G15" s="11"/>
      <c r="H15" s="11"/>
      <c r="I15" s="11"/>
      <c r="J15" s="43"/>
    </row>
    <row r="16" spans="1:10" s="10" customFormat="1" ht="12.75" customHeight="1" x14ac:dyDescent="0.25">
      <c r="B16" s="41" t="s">
        <v>34</v>
      </c>
      <c r="C16" s="11" t="s">
        <v>577</v>
      </c>
      <c r="D16" s="11"/>
      <c r="E16" s="11"/>
      <c r="F16" s="11"/>
      <c r="G16" s="11"/>
      <c r="H16" s="11"/>
      <c r="I16" s="11"/>
      <c r="J16" s="43"/>
    </row>
    <row r="17" spans="2:10" s="10" customFormat="1" ht="12.75" customHeight="1" x14ac:dyDescent="0.25">
      <c r="B17" s="41" t="s">
        <v>220</v>
      </c>
      <c r="C17" s="11" t="s">
        <v>579</v>
      </c>
      <c r="D17" s="11"/>
      <c r="E17" s="11"/>
      <c r="F17" s="11"/>
      <c r="G17" s="11"/>
      <c r="H17" s="11"/>
      <c r="I17" s="11"/>
      <c r="J17" s="11"/>
    </row>
    <row r="18" spans="2:10" s="10" customFormat="1" ht="12.75" customHeight="1" x14ac:dyDescent="0.25">
      <c r="B18" s="41" t="s">
        <v>35</v>
      </c>
      <c r="C18" s="11" t="s">
        <v>657</v>
      </c>
      <c r="D18" s="11"/>
      <c r="E18" s="11"/>
      <c r="F18" s="11"/>
      <c r="G18" s="11"/>
      <c r="H18" s="11"/>
      <c r="I18" s="11"/>
      <c r="J18" s="11"/>
    </row>
    <row r="19" spans="2:10" s="10" customFormat="1" ht="12.75" customHeight="1" x14ac:dyDescent="0.25">
      <c r="C19" s="11" t="s">
        <v>658</v>
      </c>
      <c r="D19" s="11"/>
      <c r="E19" s="44"/>
      <c r="F19" s="44"/>
      <c r="G19" s="11"/>
      <c r="H19" s="11"/>
      <c r="I19" s="11"/>
      <c r="J19" s="11"/>
    </row>
    <row r="20" spans="2:10" s="10" customFormat="1" ht="12.75" customHeight="1" x14ac:dyDescent="0.25">
      <c r="C20" s="11" t="s">
        <v>659</v>
      </c>
      <c r="D20" s="11"/>
      <c r="E20" s="44"/>
      <c r="F20" s="44"/>
      <c r="G20" s="11"/>
      <c r="H20" s="11"/>
      <c r="I20" s="11"/>
      <c r="J20" s="11"/>
    </row>
    <row r="21" spans="2:10" s="10" customFormat="1" ht="12.75" customHeight="1" x14ac:dyDescent="0.25">
      <c r="C21" s="11" t="s">
        <v>660</v>
      </c>
      <c r="D21" s="11"/>
      <c r="E21" s="44"/>
      <c r="F21" s="44"/>
      <c r="G21" s="11"/>
      <c r="H21" s="11"/>
      <c r="I21" s="11"/>
      <c r="J21" s="11"/>
    </row>
    <row r="22" spans="2:10" s="10" customFormat="1" x14ac:dyDescent="0.25">
      <c r="C22" s="192" t="s">
        <v>661</v>
      </c>
      <c r="D22" s="192"/>
      <c r="E22" s="192"/>
      <c r="F22" s="192"/>
      <c r="G22" s="192"/>
      <c r="H22" s="192"/>
      <c r="I22" s="192"/>
      <c r="J22" s="192"/>
    </row>
    <row r="23" spans="2:10" s="10" customFormat="1" ht="12.75" customHeight="1" x14ac:dyDescent="0.25">
      <c r="C23" s="192" t="s">
        <v>756</v>
      </c>
      <c r="D23" s="192"/>
      <c r="E23" s="192"/>
      <c r="F23" s="192"/>
      <c r="G23" s="192"/>
      <c r="H23" s="192"/>
      <c r="I23" s="192"/>
      <c r="J23" s="192"/>
    </row>
    <row r="24" spans="2:10" s="10" customFormat="1" ht="14.25" customHeight="1" x14ac:dyDescent="0.25">
      <c r="C24" s="205" t="s">
        <v>757</v>
      </c>
      <c r="D24" s="4"/>
      <c r="E24" s="4"/>
      <c r="F24" s="4"/>
      <c r="G24" s="4"/>
      <c r="H24" s="4"/>
      <c r="I24" s="4"/>
      <c r="J24" s="4"/>
    </row>
    <row r="25" spans="2:10" s="141" customFormat="1" ht="14.25" x14ac:dyDescent="0.2">
      <c r="B25" s="138" t="s">
        <v>468</v>
      </c>
      <c r="C25" s="138"/>
      <c r="D25" s="138"/>
      <c r="E25" s="138"/>
      <c r="F25" s="138"/>
      <c r="G25" s="139"/>
      <c r="H25" s="140"/>
      <c r="I25" s="140"/>
      <c r="J25" s="140"/>
    </row>
  </sheetData>
  <hyperlinks>
    <hyperlink ref="B25:G25" location="'Table of Contents'!A1" display="Back to Table of Contents"/>
  </hyperlinks>
  <pageMargins left="0.23" right="0.28000000000000003" top="0.75" bottom="0.75" header="0.3" footer="0.3"/>
  <pageSetup scale="71"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view="pageBreakPreview" topLeftCell="A13" zoomScale="96" zoomScaleNormal="100" zoomScaleSheetLayoutView="96" workbookViewId="0">
      <selection activeCell="C44" sqref="C44"/>
    </sheetView>
  </sheetViews>
  <sheetFormatPr defaultColWidth="9.140625" defaultRowHeight="12.75" x14ac:dyDescent="0.2"/>
  <cols>
    <col min="1" max="1" width="2" style="6" customWidth="1"/>
    <col min="2" max="2" width="12.42578125" style="6" customWidth="1"/>
    <col min="3" max="3" width="31.140625" style="6" customWidth="1"/>
    <col min="4" max="9" width="25.28515625" style="6" customWidth="1"/>
    <col min="10" max="11" width="9.140625" style="30"/>
    <col min="12" max="12" width="19.42578125" style="30" customWidth="1"/>
    <col min="13" max="16384" width="9.140625" style="30"/>
  </cols>
  <sheetData>
    <row r="1" spans="1:12" s="285" customFormat="1" ht="21.75" customHeight="1" x14ac:dyDescent="0.25">
      <c r="A1" s="284" t="s">
        <v>782</v>
      </c>
      <c r="B1" s="284"/>
      <c r="C1" s="284"/>
      <c r="D1" s="284"/>
      <c r="E1" s="284"/>
      <c r="F1" s="284"/>
      <c r="G1" s="284"/>
      <c r="H1" s="284"/>
      <c r="I1" s="284"/>
      <c r="J1" s="284"/>
      <c r="K1" s="284"/>
      <c r="L1" s="284"/>
    </row>
    <row r="2" spans="1:12" s="285" customFormat="1" ht="21.75" customHeight="1" x14ac:dyDescent="0.25">
      <c r="A2" s="273" t="s">
        <v>556</v>
      </c>
      <c r="B2" s="286"/>
      <c r="C2" s="286"/>
      <c r="D2" s="286"/>
      <c r="E2" s="286"/>
      <c r="F2" s="286"/>
      <c r="G2" s="286"/>
      <c r="H2" s="286"/>
      <c r="I2" s="286"/>
    </row>
    <row r="3" spans="1:12" s="239" customFormat="1" ht="51" x14ac:dyDescent="0.2">
      <c r="A3" s="204"/>
      <c r="B3" s="352" t="s">
        <v>39</v>
      </c>
      <c r="C3" s="355"/>
      <c r="D3" s="331" t="s">
        <v>914</v>
      </c>
      <c r="E3" s="332" t="s">
        <v>915</v>
      </c>
      <c r="F3" s="331" t="s">
        <v>916</v>
      </c>
      <c r="G3" s="332" t="s">
        <v>917</v>
      </c>
      <c r="H3" s="332" t="s">
        <v>918</v>
      </c>
      <c r="I3" s="332" t="s">
        <v>919</v>
      </c>
      <c r="J3" s="204"/>
      <c r="K3" s="204"/>
      <c r="L3" s="204"/>
    </row>
    <row r="4" spans="1:12" ht="14.25" customHeight="1" x14ac:dyDescent="0.2">
      <c r="B4" s="320" t="s">
        <v>40</v>
      </c>
      <c r="C4" s="348"/>
      <c r="D4" s="171">
        <f t="shared" ref="D4:D40" si="0">SUM(F4,H4)</f>
        <v>19.86</v>
      </c>
      <c r="E4" s="171">
        <f t="shared" ref="E4:E40" si="1">SUM(G4,I4)</f>
        <v>19.748743718592966</v>
      </c>
      <c r="F4" s="171">
        <v>15.54</v>
      </c>
      <c r="G4" s="185">
        <v>16.809045226130653</v>
      </c>
      <c r="H4" s="185">
        <v>4.32</v>
      </c>
      <c r="I4" s="185">
        <v>2.9396984924623117</v>
      </c>
      <c r="J4" s="6"/>
      <c r="K4" s="6"/>
      <c r="L4" s="6"/>
    </row>
    <row r="5" spans="1:12" ht="14.25" customHeight="1" x14ac:dyDescent="0.2">
      <c r="B5" s="321" t="s">
        <v>41</v>
      </c>
      <c r="C5" s="349"/>
      <c r="D5" s="156">
        <f t="shared" si="0"/>
        <v>8.34</v>
      </c>
      <c r="E5" s="156">
        <f t="shared" si="1"/>
        <v>14.516129032258068</v>
      </c>
      <c r="F5" s="156">
        <v>6.67</v>
      </c>
      <c r="G5" s="156">
        <v>8.064516129032258</v>
      </c>
      <c r="H5" s="156">
        <v>1.67</v>
      </c>
      <c r="I5" s="156">
        <v>6.4516129032258096</v>
      </c>
      <c r="J5" s="6"/>
      <c r="K5" s="6"/>
      <c r="L5" s="6"/>
    </row>
    <row r="6" spans="1:12" ht="14.25" customHeight="1" x14ac:dyDescent="0.2">
      <c r="B6" s="321" t="s">
        <v>42</v>
      </c>
      <c r="C6" s="349"/>
      <c r="D6" s="156">
        <f t="shared" si="0"/>
        <v>4</v>
      </c>
      <c r="E6" s="156">
        <f t="shared" si="1"/>
        <v>10</v>
      </c>
      <c r="F6" s="156">
        <v>2</v>
      </c>
      <c r="G6" s="156">
        <v>10</v>
      </c>
      <c r="H6" s="156">
        <v>2</v>
      </c>
      <c r="I6" s="156">
        <v>0</v>
      </c>
      <c r="J6" s="6"/>
      <c r="K6" s="6"/>
      <c r="L6" s="6"/>
    </row>
    <row r="7" spans="1:12" ht="14.25" customHeight="1" x14ac:dyDescent="0.2">
      <c r="B7" s="321" t="s">
        <v>43</v>
      </c>
      <c r="C7" s="349"/>
      <c r="D7" s="156">
        <f t="shared" si="0"/>
        <v>45</v>
      </c>
      <c r="E7" s="156">
        <f t="shared" si="1"/>
        <v>47.5</v>
      </c>
      <c r="F7" s="156">
        <v>12.5</v>
      </c>
      <c r="G7" s="156">
        <v>17.5</v>
      </c>
      <c r="H7" s="156">
        <v>32.5</v>
      </c>
      <c r="I7" s="156">
        <v>30</v>
      </c>
      <c r="J7" s="6"/>
      <c r="K7" s="6"/>
      <c r="L7" s="6"/>
    </row>
    <row r="8" spans="1:12" ht="14.25" customHeight="1" x14ac:dyDescent="0.2">
      <c r="B8" s="321" t="s">
        <v>44</v>
      </c>
      <c r="C8" s="349"/>
      <c r="D8" s="156">
        <f t="shared" si="0"/>
        <v>15.17</v>
      </c>
      <c r="E8" s="156">
        <f t="shared" si="1"/>
        <v>12.29050279329609</v>
      </c>
      <c r="F8" s="156">
        <v>11.24</v>
      </c>
      <c r="G8" s="156">
        <v>10.05586592178771</v>
      </c>
      <c r="H8" s="156">
        <v>3.93</v>
      </c>
      <c r="I8" s="156">
        <v>2.2346368715083798</v>
      </c>
      <c r="J8" s="6"/>
      <c r="K8" s="6"/>
      <c r="L8" s="6"/>
    </row>
    <row r="9" spans="1:12" ht="14.25" customHeight="1" x14ac:dyDescent="0.2">
      <c r="B9" s="321" t="s">
        <v>45</v>
      </c>
      <c r="C9" s="349"/>
      <c r="D9" s="156">
        <f t="shared" si="0"/>
        <v>43.16</v>
      </c>
      <c r="E9" s="156">
        <f t="shared" si="1"/>
        <v>38.70967741935484</v>
      </c>
      <c r="F9" s="156">
        <v>32.629999999999995</v>
      </c>
      <c r="G9" s="156">
        <v>37.634408602150536</v>
      </c>
      <c r="H9" s="156">
        <v>10.530000000000001</v>
      </c>
      <c r="I9" s="156">
        <v>1.0752688172043012</v>
      </c>
      <c r="J9" s="6"/>
      <c r="K9" s="6"/>
      <c r="L9" s="6"/>
    </row>
    <row r="10" spans="1:12" ht="14.25" customHeight="1" x14ac:dyDescent="0.2">
      <c r="B10" s="321" t="s">
        <v>46</v>
      </c>
      <c r="C10" s="349"/>
      <c r="D10" s="156">
        <f t="shared" si="0"/>
        <v>0</v>
      </c>
      <c r="E10" s="156">
        <f t="shared" si="1"/>
        <v>4.1666666666666661</v>
      </c>
      <c r="F10" s="156">
        <v>0</v>
      </c>
      <c r="G10" s="156">
        <v>4.1666666666666661</v>
      </c>
      <c r="H10" s="156">
        <v>0</v>
      </c>
      <c r="I10" s="156">
        <v>0</v>
      </c>
      <c r="J10" s="6"/>
      <c r="K10" s="6"/>
      <c r="L10" s="6"/>
    </row>
    <row r="11" spans="1:12" ht="14.25" customHeight="1" x14ac:dyDescent="0.2">
      <c r="B11" s="346" t="s">
        <v>47</v>
      </c>
      <c r="C11" s="350"/>
      <c r="D11" s="156">
        <f t="shared" si="0"/>
        <v>35.85</v>
      </c>
      <c r="E11" s="156">
        <f t="shared" si="1"/>
        <v>20</v>
      </c>
      <c r="F11" s="179">
        <v>30.19</v>
      </c>
      <c r="G11" s="156">
        <v>18.181818181818183</v>
      </c>
      <c r="H11" s="156">
        <v>5.66</v>
      </c>
      <c r="I11" s="156">
        <v>1.8181818181818181</v>
      </c>
      <c r="J11" s="6"/>
      <c r="K11" s="6"/>
      <c r="L11" s="6"/>
    </row>
    <row r="12" spans="1:12" ht="14.25" customHeight="1" x14ac:dyDescent="0.2">
      <c r="B12" s="346" t="s">
        <v>48</v>
      </c>
      <c r="C12" s="350"/>
      <c r="D12" s="156">
        <f t="shared" si="0"/>
        <v>4.7600000000000007</v>
      </c>
      <c r="E12" s="156">
        <f t="shared" si="1"/>
        <v>7.3170731707317067</v>
      </c>
      <c r="F12" s="179">
        <v>2.3800000000000003</v>
      </c>
      <c r="G12" s="156">
        <v>7.3170731707317067</v>
      </c>
      <c r="H12" s="156">
        <v>2.3800000000000003</v>
      </c>
      <c r="I12" s="156">
        <v>0</v>
      </c>
      <c r="J12" s="6"/>
      <c r="K12" s="6"/>
      <c r="L12" s="6"/>
    </row>
    <row r="13" spans="1:12" ht="14.25" customHeight="1" x14ac:dyDescent="0.2">
      <c r="B13" s="346" t="s">
        <v>49</v>
      </c>
      <c r="C13" s="350"/>
      <c r="D13" s="156">
        <f t="shared" si="0"/>
        <v>18.330000000000002</v>
      </c>
      <c r="E13" s="156">
        <f t="shared" si="1"/>
        <v>16.393442622950822</v>
      </c>
      <c r="F13" s="179">
        <v>15</v>
      </c>
      <c r="G13" s="156">
        <v>13.114754098360656</v>
      </c>
      <c r="H13" s="156">
        <v>3.3300000000000005</v>
      </c>
      <c r="I13" s="156">
        <v>3.278688524590164</v>
      </c>
      <c r="J13" s="6"/>
      <c r="K13" s="6"/>
      <c r="L13" s="6"/>
    </row>
    <row r="14" spans="1:12" ht="14.25" customHeight="1" x14ac:dyDescent="0.2">
      <c r="A14" s="30"/>
      <c r="B14" s="346" t="s">
        <v>50</v>
      </c>
      <c r="C14" s="350"/>
      <c r="D14" s="156">
        <f t="shared" si="0"/>
        <v>8.33</v>
      </c>
      <c r="E14" s="156">
        <f t="shared" si="1"/>
        <v>9.5588235294117645</v>
      </c>
      <c r="F14" s="179">
        <v>5.3</v>
      </c>
      <c r="G14" s="156">
        <v>7.3529411764705888</v>
      </c>
      <c r="H14" s="156">
        <v>3.0300000000000002</v>
      </c>
      <c r="I14" s="156">
        <v>2.2058823529411766</v>
      </c>
      <c r="J14" s="6"/>
      <c r="K14" s="6"/>
      <c r="L14" s="6"/>
    </row>
    <row r="15" spans="1:12" ht="14.25" customHeight="1" x14ac:dyDescent="0.2">
      <c r="A15" s="30"/>
      <c r="B15" s="346" t="s">
        <v>51</v>
      </c>
      <c r="C15" s="350"/>
      <c r="D15" s="156">
        <f t="shared" si="0"/>
        <v>6.04</v>
      </c>
      <c r="E15" s="156">
        <f t="shared" si="1"/>
        <v>2.0408163265306123</v>
      </c>
      <c r="F15" s="179">
        <v>2.0099999999999998</v>
      </c>
      <c r="G15" s="156">
        <v>2.0408163265306123</v>
      </c>
      <c r="H15" s="156">
        <v>4.03</v>
      </c>
      <c r="I15" s="156">
        <v>0</v>
      </c>
      <c r="J15" s="6"/>
      <c r="K15" s="6"/>
      <c r="L15" s="6"/>
    </row>
    <row r="16" spans="1:12" ht="14.25" customHeight="1" x14ac:dyDescent="0.2">
      <c r="A16" s="30"/>
      <c r="B16" s="346" t="s">
        <v>52</v>
      </c>
      <c r="C16" s="350"/>
      <c r="D16" s="156">
        <f t="shared" si="0"/>
        <v>6.4499999999999993</v>
      </c>
      <c r="E16" s="156">
        <f t="shared" si="1"/>
        <v>13.333333333333334</v>
      </c>
      <c r="F16" s="179">
        <v>4.84</v>
      </c>
      <c r="G16" s="156">
        <v>6.666666666666667</v>
      </c>
      <c r="H16" s="156">
        <v>1.6099999999999999</v>
      </c>
      <c r="I16" s="156">
        <v>6.666666666666667</v>
      </c>
      <c r="J16" s="6"/>
      <c r="K16" s="6"/>
      <c r="L16" s="6"/>
    </row>
    <row r="17" spans="1:17" ht="14.25" customHeight="1" x14ac:dyDescent="0.2">
      <c r="A17" s="30"/>
      <c r="B17" s="346" t="s">
        <v>53</v>
      </c>
      <c r="C17" s="350"/>
      <c r="D17" s="156">
        <f t="shared" si="0"/>
        <v>7.7</v>
      </c>
      <c r="E17" s="156">
        <f t="shared" si="1"/>
        <v>0</v>
      </c>
      <c r="F17" s="179">
        <v>3.85</v>
      </c>
      <c r="G17" s="156">
        <v>0</v>
      </c>
      <c r="H17" s="156">
        <v>3.85</v>
      </c>
      <c r="I17" s="156">
        <v>0</v>
      </c>
      <c r="J17" s="6"/>
      <c r="K17" s="6"/>
      <c r="L17" s="6"/>
    </row>
    <row r="18" spans="1:17" ht="14.25" customHeight="1" x14ac:dyDescent="0.2">
      <c r="A18" s="30"/>
      <c r="B18" s="346" t="s">
        <v>54</v>
      </c>
      <c r="C18" s="350"/>
      <c r="D18" s="156">
        <f t="shared" si="0"/>
        <v>1.32</v>
      </c>
      <c r="E18" s="156">
        <f t="shared" si="1"/>
        <v>2.7027027027027026</v>
      </c>
      <c r="F18" s="179">
        <v>1.32</v>
      </c>
      <c r="G18" s="156">
        <v>2.7027027027027026</v>
      </c>
      <c r="H18" s="156">
        <v>0</v>
      </c>
      <c r="I18" s="156">
        <v>0</v>
      </c>
      <c r="J18" s="6"/>
      <c r="K18" s="6"/>
      <c r="L18" s="6"/>
    </row>
    <row r="19" spans="1:17" ht="14.25" customHeight="1" x14ac:dyDescent="0.2">
      <c r="A19" s="30"/>
      <c r="B19" s="346" t="s">
        <v>55</v>
      </c>
      <c r="C19" s="350"/>
      <c r="D19" s="156">
        <f t="shared" si="0"/>
        <v>33.33</v>
      </c>
      <c r="E19" s="156">
        <f t="shared" si="1"/>
        <v>29.166666666666668</v>
      </c>
      <c r="F19" s="179">
        <v>8.33</v>
      </c>
      <c r="G19" s="156">
        <v>14.583333333333334</v>
      </c>
      <c r="H19" s="156">
        <v>25</v>
      </c>
      <c r="I19" s="156">
        <v>14.583333333333334</v>
      </c>
      <c r="J19" s="6"/>
      <c r="K19" s="6"/>
      <c r="L19" s="6"/>
    </row>
    <row r="20" spans="1:17" ht="14.25" customHeight="1" x14ac:dyDescent="0.2">
      <c r="A20" s="30"/>
      <c r="B20" s="346" t="s">
        <v>56</v>
      </c>
      <c r="C20" s="350"/>
      <c r="D20" s="156">
        <f t="shared" si="0"/>
        <v>5.4799999999999995</v>
      </c>
      <c r="E20" s="156">
        <f t="shared" si="1"/>
        <v>6.756756756756757</v>
      </c>
      <c r="F20" s="179">
        <v>1.37</v>
      </c>
      <c r="G20" s="156">
        <v>4.0540540540540544</v>
      </c>
      <c r="H20" s="156">
        <v>4.1099999999999994</v>
      </c>
      <c r="I20" s="156">
        <v>2.7027027027027026</v>
      </c>
      <c r="J20" s="6"/>
      <c r="K20" s="6"/>
      <c r="L20" s="6"/>
    </row>
    <row r="21" spans="1:17" ht="14.25" customHeight="1" x14ac:dyDescent="0.2">
      <c r="A21" s="30"/>
      <c r="B21" s="346" t="s">
        <v>57</v>
      </c>
      <c r="C21" s="350"/>
      <c r="D21" s="156">
        <f t="shared" si="0"/>
        <v>5.51</v>
      </c>
      <c r="E21" s="156">
        <f t="shared" si="1"/>
        <v>9.4488188976377963</v>
      </c>
      <c r="F21" s="179">
        <v>4.72</v>
      </c>
      <c r="G21" s="156">
        <v>8.6614173228346463</v>
      </c>
      <c r="H21" s="156">
        <v>0.79</v>
      </c>
      <c r="I21" s="156">
        <v>0.78740157480314954</v>
      </c>
      <c r="J21" s="6"/>
      <c r="K21" s="6"/>
      <c r="L21" s="6"/>
    </row>
    <row r="22" spans="1:17" ht="14.25" customHeight="1" x14ac:dyDescent="0.2">
      <c r="A22" s="30"/>
      <c r="B22" s="346" t="s">
        <v>58</v>
      </c>
      <c r="C22" s="350"/>
      <c r="D22" s="156">
        <f t="shared" si="0"/>
        <v>8.2799999999999994</v>
      </c>
      <c r="E22" s="156">
        <f t="shared" si="1"/>
        <v>8.5526315789473681</v>
      </c>
      <c r="F22" s="179">
        <v>7.64</v>
      </c>
      <c r="G22" s="156">
        <v>8.5526315789473681</v>
      </c>
      <c r="H22" s="156">
        <v>0.64</v>
      </c>
      <c r="I22" s="156">
        <v>0</v>
      </c>
      <c r="J22" s="6"/>
      <c r="K22" s="6"/>
      <c r="L22" s="6"/>
    </row>
    <row r="23" spans="1:17" ht="14.25" customHeight="1" x14ac:dyDescent="0.2">
      <c r="A23" s="30"/>
      <c r="B23" s="346" t="s">
        <v>59</v>
      </c>
      <c r="C23" s="350"/>
      <c r="D23" s="156">
        <f t="shared" si="0"/>
        <v>21.869999999999997</v>
      </c>
      <c r="E23" s="156">
        <f t="shared" si="1"/>
        <v>23.4375</v>
      </c>
      <c r="F23" s="179">
        <v>20.309999999999999</v>
      </c>
      <c r="G23" s="156">
        <v>21.875</v>
      </c>
      <c r="H23" s="156">
        <v>1.5599999999999998</v>
      </c>
      <c r="I23" s="156">
        <v>1.5625</v>
      </c>
      <c r="J23" s="6"/>
      <c r="K23" s="6"/>
      <c r="L23" s="6"/>
    </row>
    <row r="24" spans="1:17" ht="14.25" customHeight="1" x14ac:dyDescent="0.2">
      <c r="A24" s="30"/>
      <c r="B24" s="346" t="s">
        <v>60</v>
      </c>
      <c r="C24" s="350"/>
      <c r="D24" s="156">
        <f t="shared" si="0"/>
        <v>19.510000000000002</v>
      </c>
      <c r="E24" s="156">
        <f t="shared" si="1"/>
        <v>14.634146341463415</v>
      </c>
      <c r="F24" s="179">
        <v>14.63</v>
      </c>
      <c r="G24" s="156">
        <v>12.195121951219512</v>
      </c>
      <c r="H24" s="156">
        <v>4.88</v>
      </c>
      <c r="I24" s="156">
        <v>2.4390243902439024</v>
      </c>
      <c r="J24" s="6"/>
      <c r="K24" s="6"/>
      <c r="L24" s="6"/>
    </row>
    <row r="25" spans="1:17" ht="14.25" customHeight="1" x14ac:dyDescent="0.2">
      <c r="A25" s="30"/>
      <c r="B25" s="346" t="s">
        <v>61</v>
      </c>
      <c r="C25" s="350"/>
      <c r="D25" s="156">
        <f t="shared" si="0"/>
        <v>38.19</v>
      </c>
      <c r="E25" s="156">
        <f t="shared" si="1"/>
        <v>33.984375</v>
      </c>
      <c r="F25" s="179">
        <v>34.25</v>
      </c>
      <c r="G25" s="156">
        <v>32.03125</v>
      </c>
      <c r="H25" s="156">
        <v>3.94</v>
      </c>
      <c r="I25" s="156">
        <v>1.953125</v>
      </c>
      <c r="J25" s="6"/>
      <c r="K25" s="6"/>
      <c r="L25" s="6"/>
    </row>
    <row r="26" spans="1:17" ht="14.25" customHeight="1" x14ac:dyDescent="0.2">
      <c r="A26" s="30"/>
      <c r="B26" s="346" t="s">
        <v>62</v>
      </c>
      <c r="C26" s="350"/>
      <c r="D26" s="156">
        <f t="shared" si="0"/>
        <v>5.72</v>
      </c>
      <c r="E26" s="156">
        <f t="shared" si="1"/>
        <v>5.7142857142857144</v>
      </c>
      <c r="F26" s="179">
        <v>2.86</v>
      </c>
      <c r="G26" s="156">
        <v>2.8571428571428572</v>
      </c>
      <c r="H26" s="156">
        <v>2.86</v>
      </c>
      <c r="I26" s="156">
        <v>2.8571428571428572</v>
      </c>
      <c r="J26" s="6"/>
      <c r="K26" s="6"/>
      <c r="L26" s="6"/>
    </row>
    <row r="27" spans="1:17" ht="14.25" customHeight="1" x14ac:dyDescent="0.2">
      <c r="A27" s="30"/>
      <c r="B27" s="346" t="s">
        <v>63</v>
      </c>
      <c r="C27" s="350"/>
      <c r="D27" s="156">
        <f t="shared" si="0"/>
        <v>2.4299999999999997</v>
      </c>
      <c r="E27" s="156">
        <f t="shared" si="1"/>
        <v>2.6865671641791047</v>
      </c>
      <c r="F27" s="179">
        <v>2.13</v>
      </c>
      <c r="G27" s="156">
        <v>2.3880597014925375</v>
      </c>
      <c r="H27" s="156">
        <v>0.3</v>
      </c>
      <c r="I27" s="156">
        <v>0.29850746268656719</v>
      </c>
      <c r="J27" s="6"/>
      <c r="K27" s="6"/>
      <c r="L27" s="6"/>
    </row>
    <row r="28" spans="1:17" ht="14.25" customHeight="1" x14ac:dyDescent="0.2">
      <c r="A28" s="30"/>
      <c r="B28" s="346" t="s">
        <v>64</v>
      </c>
      <c r="C28" s="350"/>
      <c r="D28" s="156">
        <f t="shared" si="0"/>
        <v>0</v>
      </c>
      <c r="E28" s="156">
        <f t="shared" si="1"/>
        <v>0</v>
      </c>
      <c r="F28" s="179">
        <v>0</v>
      </c>
      <c r="G28" s="156">
        <v>0</v>
      </c>
      <c r="H28" s="156">
        <v>0</v>
      </c>
      <c r="I28" s="156">
        <v>0</v>
      </c>
      <c r="J28" s="6"/>
      <c r="K28" s="6"/>
      <c r="L28" s="6"/>
      <c r="Q28" s="49"/>
    </row>
    <row r="29" spans="1:17" ht="14.25" customHeight="1" x14ac:dyDescent="0.2">
      <c r="A29" s="30"/>
      <c r="B29" s="346" t="s">
        <v>65</v>
      </c>
      <c r="C29" s="350"/>
      <c r="D29" s="156">
        <f t="shared" si="0"/>
        <v>30.240000000000002</v>
      </c>
      <c r="E29" s="156">
        <f t="shared" si="1"/>
        <v>30.952380952380949</v>
      </c>
      <c r="F29" s="179">
        <v>23.26</v>
      </c>
      <c r="G29" s="156">
        <v>21.428571428571427</v>
      </c>
      <c r="H29" s="156">
        <v>6.98</v>
      </c>
      <c r="I29" s="156">
        <v>9.5238095238095237</v>
      </c>
      <c r="J29" s="6"/>
      <c r="K29" s="6"/>
      <c r="L29" s="6"/>
    </row>
    <row r="30" spans="1:17" ht="14.25" customHeight="1" x14ac:dyDescent="0.2">
      <c r="A30" s="30"/>
      <c r="B30" s="346" t="s">
        <v>66</v>
      </c>
      <c r="C30" s="350"/>
      <c r="D30" s="156">
        <f t="shared" si="0"/>
        <v>49.09</v>
      </c>
      <c r="E30" s="156">
        <f t="shared" si="1"/>
        <v>48.076923076923073</v>
      </c>
      <c r="F30" s="179">
        <v>45.45</v>
      </c>
      <c r="G30" s="156">
        <v>46.153846153846153</v>
      </c>
      <c r="H30" s="156">
        <v>3.64</v>
      </c>
      <c r="I30" s="156">
        <v>1.9230769230769231</v>
      </c>
      <c r="J30" s="6"/>
      <c r="K30" s="6"/>
      <c r="L30" s="6"/>
    </row>
    <row r="31" spans="1:17" ht="14.25" customHeight="1" x14ac:dyDescent="0.2">
      <c r="A31" s="30"/>
      <c r="B31" s="346" t="s">
        <v>67</v>
      </c>
      <c r="C31" s="350"/>
      <c r="D31" s="156">
        <f t="shared" si="0"/>
        <v>3.92</v>
      </c>
      <c r="E31" s="156">
        <f t="shared" si="1"/>
        <v>3.9215686274509802</v>
      </c>
      <c r="F31" s="179">
        <v>3.92</v>
      </c>
      <c r="G31" s="156">
        <v>3.9215686274509802</v>
      </c>
      <c r="H31" s="156">
        <v>0</v>
      </c>
      <c r="I31" s="156">
        <v>0</v>
      </c>
      <c r="J31" s="6"/>
      <c r="K31" s="6"/>
      <c r="L31" s="6"/>
    </row>
    <row r="32" spans="1:17" ht="14.25" customHeight="1" x14ac:dyDescent="0.2">
      <c r="A32" s="30"/>
      <c r="B32" s="346" t="s">
        <v>68</v>
      </c>
      <c r="C32" s="350"/>
      <c r="D32" s="156">
        <f t="shared" si="0"/>
        <v>5.85</v>
      </c>
      <c r="E32" s="156">
        <f t="shared" si="1"/>
        <v>4.5161290322580641</v>
      </c>
      <c r="F32" s="179">
        <v>3.9</v>
      </c>
      <c r="G32" s="156">
        <v>2.5806451612903225</v>
      </c>
      <c r="H32" s="156">
        <v>1.95</v>
      </c>
      <c r="I32" s="156">
        <v>1.935483870967742</v>
      </c>
      <c r="J32" s="6"/>
      <c r="K32" s="6"/>
      <c r="L32" s="6"/>
    </row>
    <row r="33" spans="1:12" ht="14.25" customHeight="1" x14ac:dyDescent="0.2">
      <c r="A33" s="30"/>
      <c r="B33" s="346" t="s">
        <v>69</v>
      </c>
      <c r="C33" s="350"/>
      <c r="D33" s="156">
        <f t="shared" si="0"/>
        <v>13.549999999999999</v>
      </c>
      <c r="E33" s="156">
        <f t="shared" si="1"/>
        <v>11.578947368421051</v>
      </c>
      <c r="F33" s="179">
        <v>9.379999999999999</v>
      </c>
      <c r="G33" s="156">
        <v>10.526315789473683</v>
      </c>
      <c r="H33" s="156">
        <v>4.17</v>
      </c>
      <c r="I33" s="156">
        <v>1.0526315789473684</v>
      </c>
      <c r="J33" s="6"/>
      <c r="K33" s="6"/>
      <c r="L33" s="6"/>
    </row>
    <row r="34" spans="1:12" ht="14.25" customHeight="1" x14ac:dyDescent="0.2">
      <c r="A34" s="30"/>
      <c r="B34" s="346" t="s">
        <v>70</v>
      </c>
      <c r="C34" s="350"/>
      <c r="D34" s="156">
        <f t="shared" si="0"/>
        <v>35.619999999999997</v>
      </c>
      <c r="E34" s="156">
        <f t="shared" si="1"/>
        <v>47.945205479452049</v>
      </c>
      <c r="F34" s="179">
        <v>26.029999999999998</v>
      </c>
      <c r="G34" s="156">
        <v>41.095890410958901</v>
      </c>
      <c r="H34" s="156">
        <v>9.59</v>
      </c>
      <c r="I34" s="156">
        <v>6.8493150684931505</v>
      </c>
      <c r="J34" s="6"/>
      <c r="K34" s="6"/>
      <c r="L34" s="6"/>
    </row>
    <row r="35" spans="1:12" ht="14.25" customHeight="1" x14ac:dyDescent="0.2">
      <c r="A35" s="30"/>
      <c r="B35" s="346" t="s">
        <v>71</v>
      </c>
      <c r="C35" s="350"/>
      <c r="D35" s="156">
        <f t="shared" si="0"/>
        <v>45.45</v>
      </c>
      <c r="E35" s="156">
        <f t="shared" si="1"/>
        <v>40.909090909090914</v>
      </c>
      <c r="F35" s="179">
        <v>36.36</v>
      </c>
      <c r="G35" s="156">
        <v>36.363636363636367</v>
      </c>
      <c r="H35" s="156">
        <v>9.09</v>
      </c>
      <c r="I35" s="156">
        <v>4.5454545454545459</v>
      </c>
      <c r="J35" s="6"/>
      <c r="K35" s="6"/>
      <c r="L35" s="6"/>
    </row>
    <row r="36" spans="1:12" ht="14.25" customHeight="1" x14ac:dyDescent="0.2">
      <c r="A36" s="30"/>
      <c r="B36" s="346" t="s">
        <v>72</v>
      </c>
      <c r="C36" s="350"/>
      <c r="D36" s="156">
        <f t="shared" si="0"/>
        <v>23.22</v>
      </c>
      <c r="E36" s="156">
        <f t="shared" si="1"/>
        <v>23.088455772113942</v>
      </c>
      <c r="F36" s="179">
        <v>15.379999999999999</v>
      </c>
      <c r="G36" s="156">
        <v>18.590704647676162</v>
      </c>
      <c r="H36" s="156">
        <v>7.84</v>
      </c>
      <c r="I36" s="156">
        <v>4.497751124437781</v>
      </c>
      <c r="J36" s="6"/>
      <c r="K36" s="6"/>
      <c r="L36" s="6"/>
    </row>
    <row r="37" spans="1:12" ht="14.25" customHeight="1" x14ac:dyDescent="0.2">
      <c r="A37" s="30"/>
      <c r="B37" s="346" t="s">
        <v>73</v>
      </c>
      <c r="C37" s="350"/>
      <c r="D37" s="156">
        <f t="shared" si="0"/>
        <v>5.23</v>
      </c>
      <c r="E37" s="156">
        <f t="shared" si="1"/>
        <v>5.2287581699346406</v>
      </c>
      <c r="F37" s="179">
        <v>3.92</v>
      </c>
      <c r="G37" s="156">
        <v>2.6143790849673203</v>
      </c>
      <c r="H37" s="156">
        <v>1.31</v>
      </c>
      <c r="I37" s="156">
        <v>2.6143790849673203</v>
      </c>
      <c r="J37" s="6"/>
      <c r="K37" s="6"/>
      <c r="L37" s="6"/>
    </row>
    <row r="38" spans="1:12" ht="14.25" customHeight="1" x14ac:dyDescent="0.2">
      <c r="A38" s="30"/>
      <c r="B38" s="346" t="s">
        <v>74</v>
      </c>
      <c r="C38" s="350"/>
      <c r="D38" s="156">
        <f t="shared" si="0"/>
        <v>27.71</v>
      </c>
      <c r="E38" s="156">
        <f t="shared" si="1"/>
        <v>24.999999999999996</v>
      </c>
      <c r="F38" s="179">
        <v>19.28</v>
      </c>
      <c r="G38" s="156">
        <v>16.666666666666664</v>
      </c>
      <c r="H38" s="156">
        <v>8.43</v>
      </c>
      <c r="I38" s="156">
        <v>8.3333333333333321</v>
      </c>
      <c r="J38" s="6"/>
      <c r="K38" s="6"/>
      <c r="L38" s="6"/>
    </row>
    <row r="39" spans="1:12" ht="14.25" customHeight="1" x14ac:dyDescent="0.2">
      <c r="A39" s="30"/>
      <c r="B39" s="346" t="s">
        <v>75</v>
      </c>
      <c r="C39" s="350"/>
      <c r="D39" s="156">
        <f t="shared" si="0"/>
        <v>24.11</v>
      </c>
      <c r="E39" s="156">
        <f t="shared" si="1"/>
        <v>24.107142857142854</v>
      </c>
      <c r="F39" s="179">
        <v>21.43</v>
      </c>
      <c r="G39" s="156">
        <v>21.428571428571427</v>
      </c>
      <c r="H39" s="156">
        <v>2.68</v>
      </c>
      <c r="I39" s="156">
        <v>2.6785714285714284</v>
      </c>
      <c r="J39" s="6"/>
      <c r="K39" s="6"/>
      <c r="L39" s="6"/>
    </row>
    <row r="40" spans="1:12" ht="14.25" customHeight="1" x14ac:dyDescent="0.2">
      <c r="A40" s="30"/>
      <c r="B40" s="346" t="s">
        <v>76</v>
      </c>
      <c r="C40" s="350"/>
      <c r="D40" s="156">
        <f t="shared" si="0"/>
        <v>59.02</v>
      </c>
      <c r="E40" s="156">
        <f t="shared" si="1"/>
        <v>63.295880149812739</v>
      </c>
      <c r="F40" s="179">
        <v>57.14</v>
      </c>
      <c r="G40" s="156">
        <v>60.299625468164798</v>
      </c>
      <c r="H40" s="156">
        <v>1.8800000000000001</v>
      </c>
      <c r="I40" s="156">
        <v>2.9962546816479403</v>
      </c>
      <c r="J40" s="6"/>
      <c r="K40" s="6"/>
      <c r="L40" s="6"/>
    </row>
    <row r="41" spans="1:12" x14ac:dyDescent="0.2">
      <c r="I41" s="30"/>
    </row>
    <row r="42" spans="1:12" s="35" customFormat="1" x14ac:dyDescent="0.25">
      <c r="B42" s="43" t="s">
        <v>36</v>
      </c>
      <c r="C42" s="50" t="s">
        <v>33</v>
      </c>
      <c r="D42" s="192"/>
      <c r="E42" s="192"/>
      <c r="F42" s="192"/>
      <c r="G42" s="192"/>
      <c r="H42" s="192"/>
    </row>
    <row r="43" spans="1:12" s="35" customFormat="1" x14ac:dyDescent="0.25">
      <c r="B43" s="43" t="s">
        <v>37</v>
      </c>
      <c r="C43" s="192" t="s">
        <v>616</v>
      </c>
      <c r="D43" s="192"/>
      <c r="E43" s="192"/>
      <c r="F43" s="192"/>
      <c r="G43" s="192"/>
      <c r="H43" s="192"/>
    </row>
    <row r="44" spans="1:12" s="35" customFormat="1" ht="12.75" customHeight="1" x14ac:dyDescent="0.25">
      <c r="B44" s="43" t="s">
        <v>38</v>
      </c>
      <c r="C44" s="107" t="s">
        <v>579</v>
      </c>
      <c r="D44" s="195"/>
      <c r="E44" s="195"/>
      <c r="F44" s="195"/>
      <c r="G44" s="195"/>
      <c r="H44" s="195"/>
      <c r="I44" s="195"/>
      <c r="J44" s="195"/>
    </row>
    <row r="45" spans="1:12" s="35" customFormat="1" ht="15" customHeight="1" x14ac:dyDescent="0.25">
      <c r="B45" s="43" t="s">
        <v>35</v>
      </c>
      <c r="C45" s="192" t="s">
        <v>920</v>
      </c>
      <c r="D45" s="192"/>
      <c r="E45" s="192"/>
      <c r="F45" s="192"/>
      <c r="G45" s="192"/>
      <c r="H45" s="192"/>
    </row>
    <row r="46" spans="1:12" s="35" customFormat="1" ht="13.5" customHeight="1" x14ac:dyDescent="0.25">
      <c r="B46" s="192"/>
      <c r="C46" s="192" t="s">
        <v>932</v>
      </c>
      <c r="D46" s="192"/>
      <c r="E46" s="192"/>
      <c r="F46" s="192"/>
      <c r="G46" s="192"/>
      <c r="H46" s="192"/>
      <c r="I46" s="192"/>
      <c r="J46" s="192"/>
      <c r="K46" s="192"/>
    </row>
    <row r="47" spans="1:12" s="35" customFormat="1" ht="15" customHeight="1" x14ac:dyDescent="0.25">
      <c r="B47" s="192"/>
      <c r="C47" s="192" t="s">
        <v>921</v>
      </c>
      <c r="D47" s="192"/>
      <c r="E47" s="192"/>
      <c r="F47" s="192"/>
      <c r="G47" s="192"/>
      <c r="H47" s="192"/>
    </row>
    <row r="48" spans="1:12" s="35" customFormat="1" ht="15.75" customHeight="1" x14ac:dyDescent="0.25">
      <c r="B48" s="192"/>
      <c r="C48" s="192" t="s">
        <v>922</v>
      </c>
      <c r="D48" s="192"/>
      <c r="E48" s="192"/>
      <c r="F48" s="192"/>
      <c r="G48" s="192"/>
      <c r="H48" s="192"/>
    </row>
    <row r="49" spans="2:11" s="35" customFormat="1" ht="12.75" customHeight="1" x14ac:dyDescent="0.25">
      <c r="B49" s="192"/>
      <c r="C49" s="192" t="s">
        <v>958</v>
      </c>
      <c r="D49" s="192"/>
      <c r="E49" s="192"/>
      <c r="F49" s="192"/>
      <c r="G49" s="192"/>
      <c r="H49" s="192"/>
      <c r="I49" s="192"/>
      <c r="J49" s="192"/>
      <c r="K49" s="192"/>
    </row>
    <row r="50" spans="2:11" s="35" customFormat="1" ht="12.75" customHeight="1" x14ac:dyDescent="0.25">
      <c r="B50" s="43"/>
      <c r="C50" s="205" t="s">
        <v>959</v>
      </c>
      <c r="D50" s="192"/>
      <c r="E50" s="192"/>
      <c r="F50" s="192"/>
      <c r="G50" s="192"/>
      <c r="H50" s="192"/>
      <c r="I50" s="192"/>
      <c r="J50" s="192"/>
    </row>
    <row r="51" spans="2:11" s="35" customFormat="1" ht="12.75" customHeight="1" x14ac:dyDescent="0.25">
      <c r="B51" s="43"/>
      <c r="C51" s="205"/>
      <c r="D51" s="192"/>
      <c r="E51" s="192"/>
      <c r="F51" s="192"/>
      <c r="G51" s="192"/>
      <c r="H51" s="192"/>
      <c r="I51" s="192"/>
      <c r="J51" s="192"/>
    </row>
    <row r="52" spans="2:11" s="141" customFormat="1" ht="14.25" x14ac:dyDescent="0.2">
      <c r="B52" s="138" t="s">
        <v>468</v>
      </c>
    </row>
  </sheetData>
  <hyperlinks>
    <hyperlink ref="B52" location="'Table of Contents'!A1" display="Back to Table of Contents"/>
  </hyperlinks>
  <pageMargins left="0.25" right="0.17" top="0.42" bottom="0.24" header="0.3" footer="0.17"/>
  <pageSetup scale="6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view="pageBreakPreview" topLeftCell="A13" zoomScale="98" zoomScaleNormal="100" zoomScaleSheetLayoutView="98" workbookViewId="0">
      <selection activeCell="B14" sqref="B14"/>
    </sheetView>
  </sheetViews>
  <sheetFormatPr defaultColWidth="9.140625" defaultRowHeight="12.75" x14ac:dyDescent="0.2"/>
  <cols>
    <col min="1" max="1" width="2.85546875" style="6" customWidth="1"/>
    <col min="2" max="2" width="13" style="6" customWidth="1"/>
    <col min="3" max="3" width="29.42578125" style="6" customWidth="1"/>
    <col min="4" max="5" width="25.28515625" style="6" customWidth="1"/>
    <col min="6" max="9" width="20.85546875" style="6" customWidth="1"/>
    <col min="10" max="13" width="9.140625" style="6"/>
    <col min="14" max="16384" width="9.140625" style="30"/>
  </cols>
  <sheetData>
    <row r="1" spans="1:15" s="46" customFormat="1" ht="21.75" customHeight="1" x14ac:dyDescent="0.25">
      <c r="A1" s="284" t="s">
        <v>783</v>
      </c>
      <c r="B1" s="284"/>
      <c r="C1" s="284"/>
      <c r="D1" s="284"/>
      <c r="E1" s="284"/>
      <c r="F1" s="284"/>
      <c r="G1" s="284"/>
      <c r="H1" s="284"/>
      <c r="I1" s="284"/>
      <c r="J1" s="110"/>
      <c r="K1" s="110"/>
      <c r="L1" s="110"/>
      <c r="M1" s="110"/>
    </row>
    <row r="2" spans="1:15" s="46" customFormat="1" ht="21.75" customHeight="1" x14ac:dyDescent="0.25">
      <c r="A2" s="273" t="s">
        <v>558</v>
      </c>
      <c r="B2" s="110"/>
      <c r="C2" s="110"/>
      <c r="D2" s="110"/>
      <c r="E2" s="110"/>
      <c r="F2" s="110"/>
      <c r="G2" s="110"/>
      <c r="H2" s="110"/>
      <c r="I2" s="110"/>
      <c r="J2" s="110"/>
      <c r="K2" s="110"/>
      <c r="L2" s="110"/>
      <c r="M2" s="110"/>
    </row>
    <row r="3" spans="1:15" s="260" customFormat="1" ht="51" x14ac:dyDescent="0.2">
      <c r="A3" s="258"/>
      <c r="B3" s="374" t="s">
        <v>39</v>
      </c>
      <c r="C3" s="375"/>
      <c r="D3" s="333" t="s">
        <v>716</v>
      </c>
      <c r="E3" s="334" t="s">
        <v>717</v>
      </c>
      <c r="F3" s="333" t="s">
        <v>718</v>
      </c>
      <c r="G3" s="334" t="s">
        <v>719</v>
      </c>
      <c r="H3" s="334" t="s">
        <v>720</v>
      </c>
      <c r="I3" s="334" t="s">
        <v>721</v>
      </c>
      <c r="J3" s="259"/>
      <c r="K3" s="259"/>
      <c r="L3" s="259"/>
      <c r="M3" s="259"/>
      <c r="N3" s="259"/>
      <c r="O3" s="259"/>
    </row>
    <row r="4" spans="1:15" ht="13.5" customHeight="1" x14ac:dyDescent="0.2">
      <c r="B4" s="320" t="s">
        <v>40</v>
      </c>
      <c r="C4" s="348"/>
      <c r="D4" s="171">
        <f t="shared" ref="D4:D40" si="0">SUM(F4,H4)</f>
        <v>21.27</v>
      </c>
      <c r="E4" s="171">
        <v>21.748633879781419</v>
      </c>
      <c r="F4" s="171">
        <v>13.38</v>
      </c>
      <c r="G4" s="185">
        <v>14.316939890710382</v>
      </c>
      <c r="H4" s="171">
        <v>7.89</v>
      </c>
      <c r="I4" s="185">
        <v>7.4316939890710376</v>
      </c>
      <c r="N4" s="6"/>
      <c r="O4" s="6"/>
    </row>
    <row r="5" spans="1:15" ht="13.5" customHeight="1" x14ac:dyDescent="0.2">
      <c r="B5" s="321" t="s">
        <v>41</v>
      </c>
      <c r="C5" s="349"/>
      <c r="D5" s="156">
        <f t="shared" si="0"/>
        <v>11.76</v>
      </c>
      <c r="E5" s="156">
        <v>23.52941176470588</v>
      </c>
      <c r="F5" s="156">
        <v>0</v>
      </c>
      <c r="G5" s="156">
        <v>17.647058823529413</v>
      </c>
      <c r="H5" s="156">
        <v>11.76</v>
      </c>
      <c r="I5" s="156">
        <v>5.8823529411764701</v>
      </c>
      <c r="N5" s="6"/>
      <c r="O5" s="6"/>
    </row>
    <row r="6" spans="1:15" ht="13.5" customHeight="1" x14ac:dyDescent="0.2">
      <c r="B6" s="321" t="s">
        <v>42</v>
      </c>
      <c r="C6" s="349"/>
      <c r="D6" s="156">
        <f t="shared" si="0"/>
        <v>12.5</v>
      </c>
      <c r="E6" s="156">
        <v>25</v>
      </c>
      <c r="F6" s="156">
        <v>0</v>
      </c>
      <c r="G6" s="156">
        <v>12.5</v>
      </c>
      <c r="H6" s="156">
        <v>12.5</v>
      </c>
      <c r="I6" s="156">
        <v>12.5</v>
      </c>
      <c r="N6" s="6"/>
      <c r="O6" s="6"/>
    </row>
    <row r="7" spans="1:15" ht="13.5" customHeight="1" x14ac:dyDescent="0.2">
      <c r="B7" s="321" t="s">
        <v>43</v>
      </c>
      <c r="C7" s="349"/>
      <c r="D7" s="156">
        <f t="shared" si="0"/>
        <v>33.330000000000005</v>
      </c>
      <c r="E7" s="156">
        <v>44.444444444444443</v>
      </c>
      <c r="F7" s="156">
        <v>11.110000000000001</v>
      </c>
      <c r="G7" s="156">
        <v>33.333333333333329</v>
      </c>
      <c r="H7" s="156">
        <v>22.220000000000002</v>
      </c>
      <c r="I7" s="156">
        <v>11.111111111111111</v>
      </c>
      <c r="N7" s="6"/>
      <c r="O7" s="6"/>
    </row>
    <row r="8" spans="1:15" ht="13.5" customHeight="1" x14ac:dyDescent="0.2">
      <c r="B8" s="321" t="s">
        <v>44</v>
      </c>
      <c r="C8" s="349"/>
      <c r="D8" s="156">
        <f t="shared" si="0"/>
        <v>13.89</v>
      </c>
      <c r="E8" s="156">
        <v>10.810810810810811</v>
      </c>
      <c r="F8" s="156">
        <v>8.33</v>
      </c>
      <c r="G8" s="156">
        <v>5.4054054054054053</v>
      </c>
      <c r="H8" s="156">
        <v>5.56</v>
      </c>
      <c r="I8" s="156">
        <v>5.4054054054054053</v>
      </c>
      <c r="N8" s="6"/>
      <c r="O8" s="6"/>
    </row>
    <row r="9" spans="1:15" ht="13.5" customHeight="1" x14ac:dyDescent="0.2">
      <c r="B9" s="321" t="s">
        <v>45</v>
      </c>
      <c r="C9" s="349"/>
      <c r="D9" s="156">
        <f t="shared" si="0"/>
        <v>36.660000000000004</v>
      </c>
      <c r="E9" s="156">
        <v>40</v>
      </c>
      <c r="F9" s="156">
        <v>13.33</v>
      </c>
      <c r="G9" s="156">
        <v>13.333333333333334</v>
      </c>
      <c r="H9" s="156">
        <v>23.330000000000002</v>
      </c>
      <c r="I9" s="156">
        <v>26.666666666666668</v>
      </c>
      <c r="N9" s="6"/>
      <c r="O9" s="6"/>
    </row>
    <row r="10" spans="1:15" ht="13.5" customHeight="1" x14ac:dyDescent="0.2">
      <c r="B10" s="321" t="s">
        <v>46</v>
      </c>
      <c r="C10" s="349"/>
      <c r="D10" s="156">
        <f t="shared" si="0"/>
        <v>33.339999999999996</v>
      </c>
      <c r="E10" s="156">
        <v>50</v>
      </c>
      <c r="F10" s="156">
        <v>16.669999999999998</v>
      </c>
      <c r="G10" s="156">
        <v>16.666666666666664</v>
      </c>
      <c r="H10" s="156">
        <v>16.669999999999998</v>
      </c>
      <c r="I10" s="156">
        <v>33.333333333333329</v>
      </c>
      <c r="N10" s="6"/>
      <c r="O10" s="6"/>
    </row>
    <row r="11" spans="1:15" ht="13.5" customHeight="1" x14ac:dyDescent="0.2">
      <c r="B11" s="346" t="s">
        <v>47</v>
      </c>
      <c r="C11" s="350"/>
      <c r="D11" s="156">
        <f t="shared" si="0"/>
        <v>42.849999999999994</v>
      </c>
      <c r="E11" s="156">
        <v>64.285714285714278</v>
      </c>
      <c r="F11" s="156">
        <v>35.709999999999994</v>
      </c>
      <c r="G11" s="156">
        <v>50</v>
      </c>
      <c r="H11" s="179">
        <v>7.1400000000000006</v>
      </c>
      <c r="I11" s="156">
        <v>14.285714285714285</v>
      </c>
      <c r="N11" s="6"/>
      <c r="O11" s="6"/>
    </row>
    <row r="12" spans="1:15" ht="13.5" customHeight="1" x14ac:dyDescent="0.2">
      <c r="B12" s="346" t="s">
        <v>48</v>
      </c>
      <c r="C12" s="350"/>
      <c r="D12" s="156">
        <f t="shared" si="0"/>
        <v>50</v>
      </c>
      <c r="E12" s="156">
        <v>55.555555555555557</v>
      </c>
      <c r="F12" s="156">
        <v>30</v>
      </c>
      <c r="G12" s="156">
        <v>33.333333333333329</v>
      </c>
      <c r="H12" s="179">
        <v>20</v>
      </c>
      <c r="I12" s="156">
        <v>22.222222222222221</v>
      </c>
      <c r="N12" s="6"/>
      <c r="O12" s="6"/>
    </row>
    <row r="13" spans="1:15" ht="13.5" customHeight="1" x14ac:dyDescent="0.2">
      <c r="B13" s="346" t="s">
        <v>49</v>
      </c>
      <c r="C13" s="350"/>
      <c r="D13" s="156">
        <f t="shared" si="0"/>
        <v>16.669999999999998</v>
      </c>
      <c r="E13" s="156">
        <v>8.3333333333333321</v>
      </c>
      <c r="F13" s="156">
        <v>16.669999999999998</v>
      </c>
      <c r="G13" s="156">
        <v>8.3333333333333321</v>
      </c>
      <c r="H13" s="179">
        <v>0</v>
      </c>
      <c r="I13" s="156">
        <v>0</v>
      </c>
      <c r="N13" s="6"/>
      <c r="O13" s="6"/>
    </row>
    <row r="14" spans="1:15" ht="13.5" customHeight="1" x14ac:dyDescent="0.2">
      <c r="B14" s="346" t="s">
        <v>50</v>
      </c>
      <c r="C14" s="350"/>
      <c r="D14" s="156">
        <f t="shared" si="0"/>
        <v>2.78</v>
      </c>
      <c r="E14" s="156">
        <v>0</v>
      </c>
      <c r="F14" s="156">
        <v>0</v>
      </c>
      <c r="G14" s="156">
        <v>0</v>
      </c>
      <c r="H14" s="179">
        <v>2.78</v>
      </c>
      <c r="I14" s="156">
        <v>0</v>
      </c>
      <c r="N14" s="6"/>
      <c r="O14" s="6"/>
    </row>
    <row r="15" spans="1:15" ht="13.5" customHeight="1" x14ac:dyDescent="0.2">
      <c r="B15" s="346" t="s">
        <v>51</v>
      </c>
      <c r="C15" s="350"/>
      <c r="D15" s="156">
        <f t="shared" si="0"/>
        <v>0</v>
      </c>
      <c r="E15" s="156">
        <v>6.4516129032258061</v>
      </c>
      <c r="F15" s="156">
        <v>0</v>
      </c>
      <c r="G15" s="156">
        <v>6.4516129032258061</v>
      </c>
      <c r="H15" s="179">
        <v>0</v>
      </c>
      <c r="I15" s="156">
        <v>0</v>
      </c>
      <c r="N15" s="6"/>
      <c r="O15" s="6"/>
    </row>
    <row r="16" spans="1:15" ht="13.5" customHeight="1" x14ac:dyDescent="0.2">
      <c r="B16" s="346" t="s">
        <v>52</v>
      </c>
      <c r="C16" s="350"/>
      <c r="D16" s="156">
        <f t="shared" si="0"/>
        <v>23.07</v>
      </c>
      <c r="E16" s="156">
        <v>15.384615384615385</v>
      </c>
      <c r="F16" s="156">
        <v>7.6899999999999995</v>
      </c>
      <c r="G16" s="156">
        <v>7.6923076923076925</v>
      </c>
      <c r="H16" s="179">
        <v>15.379999999999999</v>
      </c>
      <c r="I16" s="156">
        <v>7.6923076923076925</v>
      </c>
      <c r="N16" s="6"/>
      <c r="O16" s="6"/>
    </row>
    <row r="17" spans="2:15" ht="13.5" customHeight="1" x14ac:dyDescent="0.2">
      <c r="B17" s="346" t="s">
        <v>53</v>
      </c>
      <c r="C17" s="350"/>
      <c r="D17" s="156">
        <f t="shared" si="0"/>
        <v>0</v>
      </c>
      <c r="E17" s="156">
        <v>0</v>
      </c>
      <c r="F17" s="156">
        <v>0</v>
      </c>
      <c r="G17" s="156">
        <v>0</v>
      </c>
      <c r="H17" s="179">
        <v>0</v>
      </c>
      <c r="I17" s="156">
        <v>0</v>
      </c>
      <c r="N17" s="6"/>
      <c r="O17" s="6"/>
    </row>
    <row r="18" spans="2:15" ht="13.5" customHeight="1" x14ac:dyDescent="0.2">
      <c r="B18" s="346" t="s">
        <v>54</v>
      </c>
      <c r="C18" s="350"/>
      <c r="D18" s="156">
        <f t="shared" si="0"/>
        <v>0</v>
      </c>
      <c r="E18" s="156">
        <v>17.647058823529409</v>
      </c>
      <c r="F18" s="156">
        <v>0</v>
      </c>
      <c r="G18" s="156">
        <v>11.76470588235294</v>
      </c>
      <c r="H18" s="179">
        <v>0</v>
      </c>
      <c r="I18" s="156">
        <v>5.8823529411764701</v>
      </c>
      <c r="N18" s="6"/>
      <c r="O18" s="6"/>
    </row>
    <row r="19" spans="2:15" ht="13.5" customHeight="1" x14ac:dyDescent="0.2">
      <c r="B19" s="346" t="s">
        <v>55</v>
      </c>
      <c r="C19" s="350"/>
      <c r="D19" s="156">
        <f t="shared" si="0"/>
        <v>40</v>
      </c>
      <c r="E19" s="156">
        <v>44.444444444444443</v>
      </c>
      <c r="F19" s="156">
        <v>10</v>
      </c>
      <c r="G19" s="156">
        <v>11.111111111111111</v>
      </c>
      <c r="H19" s="179">
        <v>30</v>
      </c>
      <c r="I19" s="156">
        <v>33.333333333333329</v>
      </c>
      <c r="N19" s="6"/>
      <c r="O19" s="6"/>
    </row>
    <row r="20" spans="2:15" ht="13.5" customHeight="1" x14ac:dyDescent="0.2">
      <c r="B20" s="346" t="s">
        <v>56</v>
      </c>
      <c r="C20" s="350"/>
      <c r="D20" s="156">
        <f t="shared" si="0"/>
        <v>18.75</v>
      </c>
      <c r="E20" s="156">
        <v>17.647058823529409</v>
      </c>
      <c r="F20" s="156">
        <v>0</v>
      </c>
      <c r="G20" s="156">
        <v>5.8823529411764701</v>
      </c>
      <c r="H20" s="179">
        <v>18.75</v>
      </c>
      <c r="I20" s="156">
        <v>11.76470588235294</v>
      </c>
      <c r="N20" s="6"/>
      <c r="O20" s="6"/>
    </row>
    <row r="21" spans="2:15" ht="13.5" customHeight="1" x14ac:dyDescent="0.2">
      <c r="B21" s="346" t="s">
        <v>57</v>
      </c>
      <c r="C21" s="350"/>
      <c r="D21" s="156">
        <f t="shared" si="0"/>
        <v>14.29</v>
      </c>
      <c r="E21" s="156">
        <v>27.586206896551722</v>
      </c>
      <c r="F21" s="156">
        <v>0</v>
      </c>
      <c r="G21" s="156">
        <v>6.8965517241379306</v>
      </c>
      <c r="H21" s="179">
        <v>14.29</v>
      </c>
      <c r="I21" s="156">
        <v>20.689655172413794</v>
      </c>
      <c r="N21" s="6"/>
      <c r="O21" s="6"/>
    </row>
    <row r="22" spans="2:15" ht="13.5" customHeight="1" x14ac:dyDescent="0.2">
      <c r="B22" s="346" t="s">
        <v>58</v>
      </c>
      <c r="C22" s="350"/>
      <c r="D22" s="156">
        <f t="shared" si="0"/>
        <v>12.91</v>
      </c>
      <c r="E22" s="156">
        <v>10</v>
      </c>
      <c r="F22" s="156">
        <v>9.68</v>
      </c>
      <c r="G22" s="156">
        <v>10</v>
      </c>
      <c r="H22" s="179">
        <v>3.2300000000000004</v>
      </c>
      <c r="I22" s="156">
        <v>0</v>
      </c>
      <c r="N22" s="6"/>
      <c r="O22" s="6"/>
    </row>
    <row r="23" spans="2:15" ht="13.5" customHeight="1" x14ac:dyDescent="0.2">
      <c r="B23" s="346" t="s">
        <v>59</v>
      </c>
      <c r="C23" s="350"/>
      <c r="D23" s="156">
        <f t="shared" si="0"/>
        <v>21.43</v>
      </c>
      <c r="E23" s="156">
        <v>21.428571428571427</v>
      </c>
      <c r="F23" s="156">
        <v>0</v>
      </c>
      <c r="G23" s="156">
        <v>7.1428571428571423</v>
      </c>
      <c r="H23" s="179">
        <v>21.43</v>
      </c>
      <c r="I23" s="156">
        <v>14.285714285714285</v>
      </c>
      <c r="N23" s="6"/>
      <c r="O23" s="6"/>
    </row>
    <row r="24" spans="2:15" ht="13.5" customHeight="1" x14ac:dyDescent="0.2">
      <c r="B24" s="346" t="s">
        <v>60</v>
      </c>
      <c r="C24" s="350"/>
      <c r="D24" s="156">
        <f t="shared" si="0"/>
        <v>20</v>
      </c>
      <c r="E24" s="156">
        <v>40</v>
      </c>
      <c r="F24" s="156">
        <v>20</v>
      </c>
      <c r="G24" s="156">
        <v>40</v>
      </c>
      <c r="H24" s="179">
        <v>0</v>
      </c>
      <c r="I24" s="156">
        <v>0</v>
      </c>
      <c r="N24" s="6"/>
      <c r="O24" s="6"/>
    </row>
    <row r="25" spans="2:15" ht="13.5" customHeight="1" x14ac:dyDescent="0.2">
      <c r="B25" s="346" t="s">
        <v>61</v>
      </c>
      <c r="C25" s="350"/>
      <c r="D25" s="156">
        <f t="shared" si="0"/>
        <v>40.989999999999995</v>
      </c>
      <c r="E25" s="156">
        <v>40.983606557377044</v>
      </c>
      <c r="F25" s="156">
        <v>29.509999999999998</v>
      </c>
      <c r="G25" s="156">
        <v>32.786885245901637</v>
      </c>
      <c r="H25" s="179">
        <v>11.48</v>
      </c>
      <c r="I25" s="156">
        <v>8.1967213114754092</v>
      </c>
      <c r="N25" s="6"/>
      <c r="O25" s="6"/>
    </row>
    <row r="26" spans="2:15" ht="13.5" customHeight="1" x14ac:dyDescent="0.2">
      <c r="B26" s="346" t="s">
        <v>62</v>
      </c>
      <c r="C26" s="350"/>
      <c r="D26" s="156">
        <f t="shared" si="0"/>
        <v>71.430000000000007</v>
      </c>
      <c r="E26" s="156">
        <v>71.428571428571431</v>
      </c>
      <c r="F26" s="156">
        <v>14.29</v>
      </c>
      <c r="G26" s="156">
        <v>0</v>
      </c>
      <c r="H26" s="179">
        <v>57.14</v>
      </c>
      <c r="I26" s="156">
        <v>71.428571428571431</v>
      </c>
      <c r="N26" s="6"/>
      <c r="O26" s="6"/>
    </row>
    <row r="27" spans="2:15" ht="13.5" customHeight="1" x14ac:dyDescent="0.2">
      <c r="B27" s="346" t="s">
        <v>63</v>
      </c>
      <c r="C27" s="350"/>
      <c r="D27" s="156">
        <f t="shared" si="0"/>
        <v>12.86</v>
      </c>
      <c r="E27" s="156">
        <v>14.285714285714285</v>
      </c>
      <c r="F27" s="156">
        <v>2.86</v>
      </c>
      <c r="G27" s="156">
        <v>2.8571428571428572</v>
      </c>
      <c r="H27" s="179">
        <v>10</v>
      </c>
      <c r="I27" s="156">
        <v>11.428571428571429</v>
      </c>
      <c r="N27" s="6"/>
      <c r="O27" s="6"/>
    </row>
    <row r="28" spans="2:15" ht="13.5" customHeight="1" x14ac:dyDescent="0.2">
      <c r="B28" s="346" t="s">
        <v>64</v>
      </c>
      <c r="C28" s="350"/>
      <c r="D28" s="156">
        <f t="shared" si="0"/>
        <v>0</v>
      </c>
      <c r="E28" s="156">
        <v>0</v>
      </c>
      <c r="F28" s="156">
        <v>0</v>
      </c>
      <c r="G28" s="156">
        <v>0</v>
      </c>
      <c r="H28" s="179">
        <v>0</v>
      </c>
      <c r="I28" s="156">
        <v>0</v>
      </c>
      <c r="N28" s="49"/>
      <c r="O28" s="6"/>
    </row>
    <row r="29" spans="2:15" ht="13.5" customHeight="1" x14ac:dyDescent="0.2">
      <c r="B29" s="346" t="s">
        <v>65</v>
      </c>
      <c r="C29" s="350"/>
      <c r="D29" s="156">
        <f t="shared" si="0"/>
        <v>50</v>
      </c>
      <c r="E29" s="156">
        <v>22.222222222222221</v>
      </c>
      <c r="F29" s="156">
        <v>50</v>
      </c>
      <c r="G29" s="156">
        <v>22.222222222222221</v>
      </c>
      <c r="H29" s="179">
        <v>0</v>
      </c>
      <c r="I29" s="156">
        <v>0</v>
      </c>
      <c r="N29" s="6"/>
      <c r="O29" s="6"/>
    </row>
    <row r="30" spans="2:15" ht="13.5" customHeight="1" x14ac:dyDescent="0.2">
      <c r="B30" s="346" t="s">
        <v>66</v>
      </c>
      <c r="C30" s="350"/>
      <c r="D30" s="156">
        <f t="shared" si="0"/>
        <v>9.5200000000000014</v>
      </c>
      <c r="E30" s="156">
        <v>23.809523809523807</v>
      </c>
      <c r="F30" s="156">
        <v>4.7600000000000007</v>
      </c>
      <c r="G30" s="156">
        <v>9.5238095238095237</v>
      </c>
      <c r="H30" s="179">
        <v>4.7600000000000007</v>
      </c>
      <c r="I30" s="156">
        <v>14.285714285714285</v>
      </c>
      <c r="N30" s="6"/>
      <c r="O30" s="6"/>
    </row>
    <row r="31" spans="2:15" ht="13.5" customHeight="1" x14ac:dyDescent="0.2">
      <c r="B31" s="346" t="s">
        <v>67</v>
      </c>
      <c r="C31" s="350"/>
      <c r="D31" s="156">
        <f t="shared" si="0"/>
        <v>8.33</v>
      </c>
      <c r="E31" s="156">
        <v>8.3333333333333321</v>
      </c>
      <c r="F31" s="156">
        <v>0</v>
      </c>
      <c r="G31" s="156">
        <v>8.3333333333333321</v>
      </c>
      <c r="H31" s="179">
        <v>8.33</v>
      </c>
      <c r="I31" s="156">
        <v>0</v>
      </c>
      <c r="N31" s="6"/>
      <c r="O31" s="6"/>
    </row>
    <row r="32" spans="2:15" ht="13.5" customHeight="1" x14ac:dyDescent="0.2">
      <c r="B32" s="346" t="s">
        <v>68</v>
      </c>
      <c r="C32" s="350"/>
      <c r="D32" s="156">
        <f t="shared" si="0"/>
        <v>26.310000000000002</v>
      </c>
      <c r="E32" s="156">
        <v>26.315789473684209</v>
      </c>
      <c r="F32" s="156">
        <v>18.420000000000002</v>
      </c>
      <c r="G32" s="156">
        <v>15.789473684210526</v>
      </c>
      <c r="H32" s="179">
        <v>7.89</v>
      </c>
      <c r="I32" s="156">
        <v>10.526315789473683</v>
      </c>
      <c r="N32" s="6"/>
      <c r="O32" s="6"/>
    </row>
    <row r="33" spans="2:15" ht="13.5" customHeight="1" x14ac:dyDescent="0.2">
      <c r="B33" s="346" t="s">
        <v>69</v>
      </c>
      <c r="C33" s="350"/>
      <c r="D33" s="156">
        <f t="shared" si="0"/>
        <v>14.29</v>
      </c>
      <c r="E33" s="156">
        <v>26.923076923076927</v>
      </c>
      <c r="F33" s="156">
        <v>14.29</v>
      </c>
      <c r="G33" s="156">
        <v>19.230769230769234</v>
      </c>
      <c r="H33" s="179">
        <v>0</v>
      </c>
      <c r="I33" s="156">
        <v>7.6923076923076925</v>
      </c>
      <c r="N33" s="6"/>
      <c r="O33" s="6"/>
    </row>
    <row r="34" spans="2:15" ht="13.5" customHeight="1" x14ac:dyDescent="0.2">
      <c r="B34" s="346" t="s">
        <v>70</v>
      </c>
      <c r="C34" s="350"/>
      <c r="D34" s="156">
        <f t="shared" si="0"/>
        <v>20</v>
      </c>
      <c r="E34" s="156">
        <v>13.333333333333334</v>
      </c>
      <c r="F34" s="156">
        <v>20</v>
      </c>
      <c r="G34" s="156">
        <v>13.333333333333334</v>
      </c>
      <c r="H34" s="179">
        <v>0</v>
      </c>
      <c r="I34" s="156">
        <v>0</v>
      </c>
      <c r="N34" s="6"/>
      <c r="O34" s="6"/>
    </row>
    <row r="35" spans="2:15" ht="13.5" customHeight="1" x14ac:dyDescent="0.2">
      <c r="B35" s="346" t="s">
        <v>71</v>
      </c>
      <c r="C35" s="350"/>
      <c r="D35" s="156">
        <f t="shared" si="0"/>
        <v>50</v>
      </c>
      <c r="E35" s="156">
        <v>33.333333333333329</v>
      </c>
      <c r="F35" s="156">
        <v>16.669999999999998</v>
      </c>
      <c r="G35" s="156">
        <v>16.666666666666664</v>
      </c>
      <c r="H35" s="179">
        <v>33.33</v>
      </c>
      <c r="I35" s="156">
        <v>16.666666666666664</v>
      </c>
      <c r="N35" s="6"/>
      <c r="O35" s="6"/>
    </row>
    <row r="36" spans="2:15" ht="13.5" customHeight="1" x14ac:dyDescent="0.2">
      <c r="B36" s="346" t="s">
        <v>72</v>
      </c>
      <c r="C36" s="350"/>
      <c r="D36" s="156">
        <f t="shared" si="0"/>
        <v>3.71</v>
      </c>
      <c r="E36" s="156">
        <v>3.6363636363636362</v>
      </c>
      <c r="F36" s="156">
        <v>3.09</v>
      </c>
      <c r="G36" s="156">
        <v>3.0303030303030303</v>
      </c>
      <c r="H36" s="179">
        <v>0.62</v>
      </c>
      <c r="I36" s="156">
        <v>0.60606060606060608</v>
      </c>
      <c r="N36" s="6"/>
      <c r="O36" s="6"/>
    </row>
    <row r="37" spans="2:15" ht="13.5" customHeight="1" x14ac:dyDescent="0.2">
      <c r="B37" s="346" t="s">
        <v>73</v>
      </c>
      <c r="C37" s="350"/>
      <c r="D37" s="156">
        <f t="shared" si="0"/>
        <v>69.570000000000007</v>
      </c>
      <c r="E37" s="156">
        <v>69.565217391304344</v>
      </c>
      <c r="F37" s="156">
        <v>43.480000000000004</v>
      </c>
      <c r="G37" s="156">
        <v>60.869565217391312</v>
      </c>
      <c r="H37" s="179">
        <v>26.090000000000003</v>
      </c>
      <c r="I37" s="156">
        <v>8.695652173913043</v>
      </c>
      <c r="N37" s="6"/>
      <c r="O37" s="6"/>
    </row>
    <row r="38" spans="2:15" ht="13.5" customHeight="1" x14ac:dyDescent="0.2">
      <c r="B38" s="346" t="s">
        <v>74</v>
      </c>
      <c r="C38" s="350"/>
      <c r="D38" s="156">
        <f t="shared" si="0"/>
        <v>38.89</v>
      </c>
      <c r="E38" s="156">
        <v>38.888888888888893</v>
      </c>
      <c r="F38" s="156">
        <v>33.33</v>
      </c>
      <c r="G38" s="156">
        <v>38.888888888888893</v>
      </c>
      <c r="H38" s="179">
        <v>5.56</v>
      </c>
      <c r="I38" s="156">
        <v>0</v>
      </c>
      <c r="N38" s="6"/>
      <c r="O38" s="6"/>
    </row>
    <row r="39" spans="2:15" ht="13.5" customHeight="1" x14ac:dyDescent="0.2">
      <c r="B39" s="346" t="s">
        <v>75</v>
      </c>
      <c r="C39" s="350"/>
      <c r="D39" s="156">
        <f t="shared" si="0"/>
        <v>16.13</v>
      </c>
      <c r="E39" s="156">
        <v>3.225806451612903</v>
      </c>
      <c r="F39" s="156">
        <v>6.45</v>
      </c>
      <c r="G39" s="156">
        <v>0</v>
      </c>
      <c r="H39" s="179">
        <v>9.68</v>
      </c>
      <c r="I39" s="156">
        <v>3.225806451612903</v>
      </c>
      <c r="N39" s="6"/>
      <c r="O39" s="6"/>
    </row>
    <row r="40" spans="2:15" ht="13.5" customHeight="1" x14ac:dyDescent="0.2">
      <c r="B40" s="346" t="s">
        <v>76</v>
      </c>
      <c r="C40" s="350"/>
      <c r="D40" s="156">
        <f t="shared" si="0"/>
        <v>64</v>
      </c>
      <c r="E40" s="156">
        <v>48</v>
      </c>
      <c r="F40" s="156">
        <v>62</v>
      </c>
      <c r="G40" s="156">
        <v>44</v>
      </c>
      <c r="H40" s="179">
        <v>2</v>
      </c>
      <c r="I40" s="156">
        <v>4</v>
      </c>
      <c r="N40" s="6"/>
      <c r="O40" s="6"/>
    </row>
    <row r="41" spans="2:15" x14ac:dyDescent="0.2">
      <c r="D41" s="72"/>
      <c r="E41" s="72"/>
      <c r="F41" s="72"/>
      <c r="G41" s="72"/>
      <c r="H41" s="72"/>
      <c r="I41" s="72"/>
    </row>
    <row r="42" spans="2:15" x14ac:dyDescent="0.2">
      <c r="B42" s="43" t="s">
        <v>36</v>
      </c>
      <c r="C42" s="50" t="s">
        <v>77</v>
      </c>
      <c r="D42" s="10"/>
      <c r="E42" s="10"/>
      <c r="F42" s="10"/>
      <c r="G42" s="10"/>
      <c r="H42" s="10"/>
      <c r="I42" s="10"/>
      <c r="M42" s="30"/>
    </row>
    <row r="43" spans="2:15" x14ac:dyDescent="0.2">
      <c r="B43" s="43" t="s">
        <v>37</v>
      </c>
      <c r="C43" s="10" t="s">
        <v>616</v>
      </c>
      <c r="D43" s="10"/>
      <c r="E43" s="10"/>
      <c r="F43" s="10"/>
      <c r="G43" s="10"/>
      <c r="H43" s="10"/>
      <c r="I43" s="10"/>
      <c r="M43" s="30"/>
    </row>
    <row r="44" spans="2:15" ht="14.25" customHeight="1" x14ac:dyDescent="0.2">
      <c r="B44" s="43" t="s">
        <v>38</v>
      </c>
      <c r="C44" s="107" t="s">
        <v>579</v>
      </c>
      <c r="D44" s="107"/>
      <c r="E44" s="107"/>
      <c r="F44" s="107"/>
      <c r="G44" s="107"/>
      <c r="H44" s="107"/>
      <c r="I44" s="107"/>
      <c r="M44" s="30"/>
    </row>
    <row r="45" spans="2:15" ht="12.75" customHeight="1" x14ac:dyDescent="0.2">
      <c r="B45" s="43" t="s">
        <v>35</v>
      </c>
      <c r="C45" s="10" t="s">
        <v>920</v>
      </c>
      <c r="D45" s="10"/>
      <c r="E45" s="10"/>
      <c r="F45" s="10"/>
      <c r="G45" s="10"/>
      <c r="H45" s="10"/>
      <c r="I45" s="10"/>
      <c r="M45" s="30"/>
    </row>
    <row r="46" spans="2:15" ht="12.75" customHeight="1" x14ac:dyDescent="0.2">
      <c r="B46" s="10"/>
      <c r="C46" s="192" t="s">
        <v>897</v>
      </c>
      <c r="D46" s="192"/>
      <c r="E46" s="192"/>
      <c r="F46" s="192"/>
      <c r="G46" s="192"/>
      <c r="H46" s="192"/>
      <c r="I46" s="192"/>
      <c r="M46" s="30"/>
    </row>
    <row r="47" spans="2:15" ht="12.75" customHeight="1" x14ac:dyDescent="0.2">
      <c r="B47" s="10"/>
      <c r="C47" s="10" t="s">
        <v>921</v>
      </c>
      <c r="D47" s="10"/>
      <c r="E47" s="10"/>
      <c r="F47" s="10"/>
      <c r="G47" s="10"/>
      <c r="H47" s="10"/>
      <c r="I47" s="10"/>
      <c r="M47" s="30"/>
    </row>
    <row r="48" spans="2:15" ht="14.25" customHeight="1" x14ac:dyDescent="0.2">
      <c r="B48" s="10"/>
      <c r="C48" s="10" t="s">
        <v>922</v>
      </c>
      <c r="D48" s="10"/>
      <c r="E48" s="10"/>
      <c r="F48" s="10"/>
      <c r="G48" s="10"/>
      <c r="H48" s="10"/>
      <c r="I48" s="10"/>
      <c r="M48" s="30"/>
    </row>
    <row r="49" spans="2:13" ht="13.5" customHeight="1" x14ac:dyDescent="0.2">
      <c r="B49" s="10"/>
      <c r="C49" s="192" t="s">
        <v>973</v>
      </c>
      <c r="D49" s="192"/>
      <c r="E49" s="192"/>
      <c r="F49" s="192"/>
      <c r="G49" s="192"/>
      <c r="H49" s="192"/>
      <c r="I49" s="192"/>
      <c r="M49" s="30"/>
    </row>
    <row r="50" spans="2:13" ht="16.5" customHeight="1" x14ac:dyDescent="0.2">
      <c r="B50" s="192"/>
      <c r="C50" s="205" t="s">
        <v>972</v>
      </c>
      <c r="D50" s="192"/>
      <c r="E50" s="192"/>
      <c r="F50" s="192"/>
      <c r="G50" s="192"/>
      <c r="H50" s="192"/>
      <c r="I50" s="192"/>
      <c r="M50" s="30"/>
    </row>
    <row r="51" spans="2:13" ht="16.5" customHeight="1" x14ac:dyDescent="0.2">
      <c r="B51" s="192"/>
      <c r="C51" s="205"/>
      <c r="D51" s="192"/>
      <c r="E51" s="192"/>
      <c r="F51" s="192"/>
      <c r="G51" s="192"/>
      <c r="H51" s="192"/>
      <c r="I51" s="192"/>
      <c r="M51" s="30"/>
    </row>
    <row r="52" spans="2:13" s="141" customFormat="1" ht="14.25" x14ac:dyDescent="0.2">
      <c r="B52" s="138" t="s">
        <v>468</v>
      </c>
      <c r="C52" s="138"/>
    </row>
  </sheetData>
  <hyperlinks>
    <hyperlink ref="B52" location="'Table of Contents'!A1" display="Back to Table of Contents"/>
  </hyperlinks>
  <pageMargins left="0.25" right="0.25" top="0.4" bottom="0.34" header="0.3" footer="0.3"/>
  <pageSetup scale="74"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54"/>
  <sheetViews>
    <sheetView view="pageBreakPreview" topLeftCell="A19" zoomScaleNormal="100" zoomScaleSheetLayoutView="100" workbookViewId="0">
      <selection activeCell="A53" sqref="A53:XFD53"/>
    </sheetView>
  </sheetViews>
  <sheetFormatPr defaultColWidth="9.140625" defaultRowHeight="12.75" x14ac:dyDescent="0.2"/>
  <cols>
    <col min="1" max="1" width="2.28515625" style="6" customWidth="1"/>
    <col min="2" max="2" width="13" style="36" customWidth="1"/>
    <col min="3" max="3" width="28.140625" style="6" customWidth="1"/>
    <col min="4" max="5" width="21" style="6" customWidth="1"/>
    <col min="6" max="9" width="13.42578125" style="30" customWidth="1"/>
    <col min="10" max="10" width="48.5703125" style="30" customWidth="1"/>
    <col min="11" max="62" width="9.140625" style="30"/>
    <col min="63" max="16384" width="9.140625" style="45"/>
  </cols>
  <sheetData>
    <row r="1" spans="1:65" s="47" customFormat="1" ht="21.75" customHeight="1" x14ac:dyDescent="0.25">
      <c r="A1" s="210" t="s">
        <v>784</v>
      </c>
      <c r="B1" s="210"/>
      <c r="C1" s="210"/>
      <c r="D1" s="210"/>
      <c r="E1" s="210"/>
      <c r="F1" s="210"/>
      <c r="G1" s="210"/>
      <c r="H1" s="210"/>
      <c r="I1" s="210"/>
      <c r="J1" s="210"/>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row>
    <row r="2" spans="1:65" s="47" customFormat="1" ht="21.75" customHeight="1" x14ac:dyDescent="0.25">
      <c r="A2" s="287" t="s">
        <v>785</v>
      </c>
      <c r="B2" s="288"/>
      <c r="C2" s="110"/>
      <c r="D2" s="110"/>
      <c r="E2" s="110"/>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row>
    <row r="3" spans="1:65" s="240" customFormat="1" ht="51" x14ac:dyDescent="0.2">
      <c r="A3" s="257"/>
      <c r="B3" s="352" t="s">
        <v>39</v>
      </c>
      <c r="C3" s="367"/>
      <c r="D3" s="331" t="s">
        <v>930</v>
      </c>
      <c r="E3" s="332" t="s">
        <v>931</v>
      </c>
      <c r="F3" s="331" t="s">
        <v>877</v>
      </c>
      <c r="G3" s="332" t="s">
        <v>878</v>
      </c>
      <c r="H3" s="332" t="s">
        <v>879</v>
      </c>
      <c r="I3" s="332" t="s">
        <v>880</v>
      </c>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9"/>
      <c r="BJ3" s="239"/>
      <c r="BK3" s="239"/>
      <c r="BL3" s="239"/>
      <c r="BM3" s="239"/>
    </row>
    <row r="4" spans="1:65" s="70" customFormat="1" ht="13.5" customHeight="1" x14ac:dyDescent="0.2">
      <c r="A4" s="335"/>
      <c r="B4" s="376" t="s">
        <v>40</v>
      </c>
      <c r="C4" s="379"/>
      <c r="D4" s="189">
        <v>892.82319285217102</v>
      </c>
      <c r="E4" s="189">
        <v>694.29121552043603</v>
      </c>
      <c r="F4" s="189">
        <v>290.94237596648526</v>
      </c>
      <c r="G4" s="189">
        <v>248.07332115594252</v>
      </c>
      <c r="H4" s="189">
        <v>1494.7040097378567</v>
      </c>
      <c r="I4" s="189">
        <v>1140.5091098849296</v>
      </c>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row>
    <row r="5" spans="1:65" ht="13.5" customHeight="1" x14ac:dyDescent="0.2">
      <c r="A5" s="257"/>
      <c r="B5" s="377" t="s">
        <v>41</v>
      </c>
      <c r="C5" s="380"/>
      <c r="D5" s="180">
        <v>160.62507781945885</v>
      </c>
      <c r="E5" s="181">
        <v>166.21475953565505</v>
      </c>
      <c r="F5" s="180">
        <v>176.25454545454545</v>
      </c>
      <c r="G5" s="182">
        <v>178.69444444444446</v>
      </c>
      <c r="H5" s="180">
        <v>144.99561018437225</v>
      </c>
      <c r="I5" s="181">
        <v>153.73507462686567</v>
      </c>
      <c r="BK5" s="30"/>
      <c r="BL5" s="30"/>
      <c r="BM5" s="30"/>
    </row>
    <row r="6" spans="1:65" ht="13.5" customHeight="1" x14ac:dyDescent="0.2">
      <c r="A6" s="257"/>
      <c r="B6" s="378" t="s">
        <v>42</v>
      </c>
      <c r="C6" s="380"/>
      <c r="D6" s="180">
        <v>2316.5</v>
      </c>
      <c r="E6" s="181">
        <v>742.31096325600913</v>
      </c>
      <c r="F6" s="180">
        <v>299.66666666666669</v>
      </c>
      <c r="G6" s="181">
        <v>208.86666666666665</v>
      </c>
      <c r="H6" s="180">
        <v>4333.333333333333</v>
      </c>
      <c r="I6" s="181">
        <v>1275.7552598453517</v>
      </c>
      <c r="BK6" s="30"/>
      <c r="BL6" s="30"/>
      <c r="BM6" s="30"/>
    </row>
    <row r="7" spans="1:65" ht="13.5" customHeight="1" x14ac:dyDescent="0.2">
      <c r="A7" s="257"/>
      <c r="B7" s="378" t="s">
        <v>43</v>
      </c>
      <c r="C7" s="380"/>
      <c r="D7" s="180">
        <v>669.58537088487344</v>
      </c>
      <c r="E7" s="181">
        <v>516.16609090247937</v>
      </c>
      <c r="F7" s="180">
        <v>305.7887125220459</v>
      </c>
      <c r="G7" s="181">
        <v>347.49398496240605</v>
      </c>
      <c r="H7" s="180">
        <v>1033.382029247701</v>
      </c>
      <c r="I7" s="181">
        <v>684.83819684255275</v>
      </c>
      <c r="BK7" s="30"/>
      <c r="BL7" s="30"/>
      <c r="BM7" s="30"/>
    </row>
    <row r="8" spans="1:65" ht="13.5" customHeight="1" x14ac:dyDescent="0.2">
      <c r="A8" s="257"/>
      <c r="B8" s="378" t="s">
        <v>44</v>
      </c>
      <c r="C8" s="380"/>
      <c r="D8" s="180">
        <v>1980.4366822306117</v>
      </c>
      <c r="E8" s="181">
        <v>1169.8177881578847</v>
      </c>
      <c r="F8" s="180">
        <v>403.4263056376941</v>
      </c>
      <c r="G8" s="181">
        <v>299.8383857977712</v>
      </c>
      <c r="H8" s="180">
        <v>3557.4470588235295</v>
      </c>
      <c r="I8" s="181">
        <v>2039.7971905179982</v>
      </c>
      <c r="BK8" s="30"/>
      <c r="BL8" s="30"/>
      <c r="BM8" s="30"/>
    </row>
    <row r="9" spans="1:65" ht="13.5" customHeight="1" x14ac:dyDescent="0.2">
      <c r="A9" s="257"/>
      <c r="B9" s="378" t="s">
        <v>45</v>
      </c>
      <c r="C9" s="380"/>
      <c r="D9" s="180">
        <v>459.31693530102677</v>
      </c>
      <c r="E9" s="181">
        <v>415.6524811532492</v>
      </c>
      <c r="F9" s="180">
        <v>172.21230226650636</v>
      </c>
      <c r="G9" s="181">
        <v>138.70826652771098</v>
      </c>
      <c r="H9" s="180">
        <v>746.42156833554725</v>
      </c>
      <c r="I9" s="181">
        <v>692.59669577878742</v>
      </c>
      <c r="BK9" s="30"/>
      <c r="BL9" s="30"/>
      <c r="BM9" s="30"/>
    </row>
    <row r="10" spans="1:65" ht="13.5" customHeight="1" x14ac:dyDescent="0.2">
      <c r="A10" s="257"/>
      <c r="B10" s="378" t="s">
        <v>46</v>
      </c>
      <c r="C10" s="380"/>
      <c r="D10" s="180" t="s">
        <v>392</v>
      </c>
      <c r="E10" s="181">
        <v>601.19350105758622</v>
      </c>
      <c r="F10" s="180" t="s">
        <v>392</v>
      </c>
      <c r="G10" s="181">
        <v>273.5</v>
      </c>
      <c r="H10" s="180">
        <v>829.80684811237927</v>
      </c>
      <c r="I10" s="181">
        <v>928.88700211517255</v>
      </c>
      <c r="BK10" s="30"/>
      <c r="BL10" s="30"/>
      <c r="BM10" s="30"/>
    </row>
    <row r="11" spans="1:65" s="36" customFormat="1" ht="13.5" customHeight="1" x14ac:dyDescent="0.2">
      <c r="A11" s="257"/>
      <c r="B11" s="378" t="s">
        <v>47</v>
      </c>
      <c r="C11" s="380"/>
      <c r="D11" s="180">
        <v>462.77985542213742</v>
      </c>
      <c r="E11" s="181">
        <v>334.62096713402684</v>
      </c>
      <c r="F11" s="180">
        <v>299.08458646616543</v>
      </c>
      <c r="G11" s="181">
        <v>249.09343434343435</v>
      </c>
      <c r="H11" s="180">
        <v>626.4751243781094</v>
      </c>
      <c r="I11" s="181">
        <v>420.14849992461927</v>
      </c>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row>
    <row r="12" spans="1:65" s="36" customFormat="1" ht="13.5" customHeight="1" x14ac:dyDescent="0.2">
      <c r="A12" s="257"/>
      <c r="B12" s="378" t="s">
        <v>48</v>
      </c>
      <c r="C12" s="380"/>
      <c r="D12" s="180">
        <v>605.54644855472236</v>
      </c>
      <c r="E12" s="181">
        <v>428.76949182658137</v>
      </c>
      <c r="F12" s="180">
        <v>310.25</v>
      </c>
      <c r="G12" s="181">
        <v>120.10714285714285</v>
      </c>
      <c r="H12" s="180">
        <v>900.84289710944472</v>
      </c>
      <c r="I12" s="181">
        <v>737.43184079601986</v>
      </c>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row>
    <row r="13" spans="1:65" s="36" customFormat="1" ht="13.5" customHeight="1" x14ac:dyDescent="0.2">
      <c r="A13" s="257"/>
      <c r="B13" s="378" t="s">
        <v>49</v>
      </c>
      <c r="C13" s="380"/>
      <c r="D13" s="180">
        <v>502.73415605997661</v>
      </c>
      <c r="E13" s="181">
        <v>285.72708333333333</v>
      </c>
      <c r="F13" s="180">
        <v>231.9683121199532</v>
      </c>
      <c r="G13" s="181">
        <v>195.45416666666668</v>
      </c>
      <c r="H13" s="180">
        <v>773.5</v>
      </c>
      <c r="I13" s="181">
        <v>376</v>
      </c>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row>
    <row r="14" spans="1:65" s="36" customFormat="1" ht="13.5" customHeight="1" x14ac:dyDescent="0.2">
      <c r="A14" s="257"/>
      <c r="B14" s="378" t="s">
        <v>50</v>
      </c>
      <c r="C14" s="380"/>
      <c r="D14" s="180">
        <v>506.33361397257289</v>
      </c>
      <c r="E14" s="181" t="s">
        <v>392</v>
      </c>
      <c r="F14" s="180">
        <v>979.83140704962341</v>
      </c>
      <c r="G14" s="181">
        <v>458.88894783377543</v>
      </c>
      <c r="H14" s="180">
        <v>32.835820895522389</v>
      </c>
      <c r="I14" s="181" t="s">
        <v>392</v>
      </c>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row>
    <row r="15" spans="1:65" s="36" customFormat="1" ht="13.5" customHeight="1" x14ac:dyDescent="0.2">
      <c r="A15" s="257"/>
      <c r="B15" s="378" t="s">
        <v>51</v>
      </c>
      <c r="C15" s="380"/>
      <c r="D15" s="180" t="s">
        <v>392</v>
      </c>
      <c r="E15" s="181">
        <v>344.61111111111109</v>
      </c>
      <c r="F15" s="180">
        <v>503.13131313131311</v>
      </c>
      <c r="G15" s="181">
        <v>120.11111111111113</v>
      </c>
      <c r="H15" s="180" t="s">
        <v>392</v>
      </c>
      <c r="I15" s="181">
        <v>569.11111111111109</v>
      </c>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row>
    <row r="16" spans="1:65" s="36" customFormat="1" ht="13.5" customHeight="1" x14ac:dyDescent="0.2">
      <c r="A16" s="257"/>
      <c r="B16" s="378" t="s">
        <v>52</v>
      </c>
      <c r="C16" s="380"/>
      <c r="D16" s="180">
        <v>531.38825757575751</v>
      </c>
      <c r="E16" s="181">
        <v>996.38756386539819</v>
      </c>
      <c r="F16" s="180">
        <v>210.625</v>
      </c>
      <c r="G16" s="181">
        <v>922.03270348837214</v>
      </c>
      <c r="H16" s="180">
        <v>852.15151515151513</v>
      </c>
      <c r="I16" s="181">
        <v>1070.7424242424242</v>
      </c>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row>
    <row r="17" spans="1:65" s="36" customFormat="1" ht="13.5" customHeight="1" x14ac:dyDescent="0.2">
      <c r="A17" s="257"/>
      <c r="B17" s="378" t="s">
        <v>53</v>
      </c>
      <c r="C17" s="380"/>
      <c r="D17" s="180" t="s">
        <v>392</v>
      </c>
      <c r="E17" s="181" t="s">
        <v>392</v>
      </c>
      <c r="F17" s="180">
        <v>794.5</v>
      </c>
      <c r="G17" s="181" t="s">
        <v>392</v>
      </c>
      <c r="H17" s="180" t="s">
        <v>392</v>
      </c>
      <c r="I17" s="181" t="s">
        <v>392</v>
      </c>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row>
    <row r="18" spans="1:65" s="36" customFormat="1" ht="13.5" customHeight="1" x14ac:dyDescent="0.2">
      <c r="A18" s="257"/>
      <c r="B18" s="378" t="s">
        <v>54</v>
      </c>
      <c r="C18" s="380"/>
      <c r="D18" s="180" t="s">
        <v>392</v>
      </c>
      <c r="E18" s="181">
        <v>392.39520202020202</v>
      </c>
      <c r="F18" s="180">
        <v>330</v>
      </c>
      <c r="G18" s="181">
        <v>96.75</v>
      </c>
      <c r="H18" s="180" t="s">
        <v>392</v>
      </c>
      <c r="I18" s="181">
        <v>688.04040404040404</v>
      </c>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row>
    <row r="19" spans="1:65" s="36" customFormat="1" ht="13.5" customHeight="1" x14ac:dyDescent="0.2">
      <c r="A19" s="257"/>
      <c r="B19" s="378" t="s">
        <v>55</v>
      </c>
      <c r="C19" s="380"/>
      <c r="D19" s="180">
        <v>1007.7310637521393</v>
      </c>
      <c r="E19" s="181">
        <v>729.82278730602422</v>
      </c>
      <c r="F19" s="180">
        <v>325.96970326185448</v>
      </c>
      <c r="G19" s="181">
        <v>339.4285632913452</v>
      </c>
      <c r="H19" s="180">
        <v>1689.4924242424242</v>
      </c>
      <c r="I19" s="181">
        <v>1120.2170113207033</v>
      </c>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row>
    <row r="20" spans="1:65" s="36" customFormat="1" ht="13.5" customHeight="1" x14ac:dyDescent="0.2">
      <c r="A20" s="257"/>
      <c r="B20" s="378" t="s">
        <v>56</v>
      </c>
      <c r="C20" s="380"/>
      <c r="D20" s="180">
        <v>350.48743739920212</v>
      </c>
      <c r="E20" s="181">
        <v>716.46929320679317</v>
      </c>
      <c r="F20" s="180">
        <v>373.57142857142856</v>
      </c>
      <c r="G20" s="181">
        <v>96.059798534798531</v>
      </c>
      <c r="H20" s="180">
        <v>327.40344622697563</v>
      </c>
      <c r="I20" s="181">
        <v>1336.8787878787878</v>
      </c>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row>
    <row r="21" spans="1:65" s="36" customFormat="1" ht="13.5" customHeight="1" x14ac:dyDescent="0.2">
      <c r="A21" s="257"/>
      <c r="B21" s="378" t="s">
        <v>57</v>
      </c>
      <c r="C21" s="380"/>
      <c r="D21" s="180">
        <v>1051.1631623627891</v>
      </c>
      <c r="E21" s="181">
        <v>758.78810195653364</v>
      </c>
      <c r="F21" s="180">
        <v>286.76815776815778</v>
      </c>
      <c r="G21" s="181">
        <v>267.62287943537939</v>
      </c>
      <c r="H21" s="180">
        <v>1815.5581669574206</v>
      </c>
      <c r="I21" s="181">
        <v>1249.9533244776878</v>
      </c>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row>
    <row r="22" spans="1:65" s="36" customFormat="1" ht="13.5" customHeight="1" x14ac:dyDescent="0.2">
      <c r="A22" s="257"/>
      <c r="B22" s="378" t="s">
        <v>58</v>
      </c>
      <c r="C22" s="380"/>
      <c r="D22" s="180">
        <v>431.16523967485506</v>
      </c>
      <c r="E22" s="181">
        <v>523.64820130118642</v>
      </c>
      <c r="F22" s="180">
        <v>146.11078238001315</v>
      </c>
      <c r="G22" s="181">
        <v>114.29640260237275</v>
      </c>
      <c r="H22" s="180">
        <v>716.219696969697</v>
      </c>
      <c r="I22" s="181">
        <v>933</v>
      </c>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row>
    <row r="23" spans="1:65" s="36" customFormat="1" ht="13.5" customHeight="1" x14ac:dyDescent="0.2">
      <c r="A23" s="257"/>
      <c r="B23" s="378" t="s">
        <v>59</v>
      </c>
      <c r="C23" s="380"/>
      <c r="D23" s="180">
        <v>321.81474399834735</v>
      </c>
      <c r="E23" s="181">
        <v>263.98244448763023</v>
      </c>
      <c r="F23" s="180">
        <v>181.60198404147985</v>
      </c>
      <c r="G23" s="181">
        <v>94.964888975260493</v>
      </c>
      <c r="H23" s="180">
        <v>462.0275039552148</v>
      </c>
      <c r="I23" s="181">
        <v>433</v>
      </c>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row>
    <row r="24" spans="1:65" s="36" customFormat="1" ht="13.5" customHeight="1" x14ac:dyDescent="0.2">
      <c r="A24" s="257"/>
      <c r="B24" s="378" t="s">
        <v>60</v>
      </c>
      <c r="C24" s="380"/>
      <c r="D24" s="180">
        <v>274.65625</v>
      </c>
      <c r="E24" s="181">
        <v>303.0654761904762</v>
      </c>
      <c r="F24" s="180">
        <v>147.5625</v>
      </c>
      <c r="G24" s="181">
        <v>141.13095238095241</v>
      </c>
      <c r="H24" s="180">
        <v>401.75</v>
      </c>
      <c r="I24" s="181">
        <v>465</v>
      </c>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row>
    <row r="25" spans="1:65" s="36" customFormat="1" ht="13.5" customHeight="1" x14ac:dyDescent="0.2">
      <c r="A25" s="257"/>
      <c r="B25" s="378" t="s">
        <v>61</v>
      </c>
      <c r="C25" s="380"/>
      <c r="D25" s="180">
        <v>679.49141417610906</v>
      </c>
      <c r="E25" s="181">
        <v>545.83520643761483</v>
      </c>
      <c r="F25" s="180">
        <v>270.48088290827826</v>
      </c>
      <c r="G25" s="181">
        <v>205.90843314280156</v>
      </c>
      <c r="H25" s="180">
        <v>1088.5019454439398</v>
      </c>
      <c r="I25" s="181">
        <v>885.76197973242813</v>
      </c>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row>
    <row r="26" spans="1:65" s="36" customFormat="1" ht="13.5" customHeight="1" x14ac:dyDescent="0.2">
      <c r="A26" s="257"/>
      <c r="B26" s="378" t="s">
        <v>62</v>
      </c>
      <c r="C26" s="380"/>
      <c r="D26" s="180">
        <v>760.38977316216119</v>
      </c>
      <c r="E26" s="181">
        <v>706.37933328012343</v>
      </c>
      <c r="F26" s="180">
        <v>240.57692307692307</v>
      </c>
      <c r="G26" s="181">
        <v>169.41176470588235</v>
      </c>
      <c r="H26" s="180">
        <v>1280.2026232473993</v>
      </c>
      <c r="I26" s="181">
        <v>1243.3469018543644</v>
      </c>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row>
    <row r="27" spans="1:65" s="36" customFormat="1" ht="13.5" customHeight="1" x14ac:dyDescent="0.2">
      <c r="A27" s="257"/>
      <c r="B27" s="378" t="s">
        <v>63</v>
      </c>
      <c r="C27" s="380"/>
      <c r="D27" s="180">
        <v>1701.7254845477096</v>
      </c>
      <c r="E27" s="181">
        <v>2416.0656499677166</v>
      </c>
      <c r="F27" s="180">
        <v>282.07810757330458</v>
      </c>
      <c r="G27" s="181">
        <v>198.59298163709929</v>
      </c>
      <c r="H27" s="180">
        <v>3121.3728615221148</v>
      </c>
      <c r="I27" s="181">
        <v>4633.5383182983342</v>
      </c>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row>
    <row r="28" spans="1:65" s="36" customFormat="1" ht="13.5" customHeight="1" x14ac:dyDescent="0.2">
      <c r="A28" s="336"/>
      <c r="B28" s="321" t="s">
        <v>64</v>
      </c>
      <c r="C28" s="380"/>
      <c r="D28" s="180" t="s">
        <v>392</v>
      </c>
      <c r="E28" s="181" t="s">
        <v>392</v>
      </c>
      <c r="F28" s="180" t="s">
        <v>392</v>
      </c>
      <c r="G28" s="181" t="s">
        <v>392</v>
      </c>
      <c r="H28" s="180" t="s">
        <v>392</v>
      </c>
      <c r="I28" s="181" t="s">
        <v>392</v>
      </c>
      <c r="J28" s="30"/>
      <c r="K28" s="30"/>
      <c r="L28" s="30"/>
      <c r="M28" s="30"/>
      <c r="N28" s="30"/>
      <c r="O28" s="49"/>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row>
    <row r="29" spans="1:65" s="36" customFormat="1" ht="13.5" customHeight="1" x14ac:dyDescent="0.2">
      <c r="A29" s="257"/>
      <c r="B29" s="378" t="s">
        <v>65</v>
      </c>
      <c r="C29" s="380"/>
      <c r="D29" s="180">
        <v>513.17579060775779</v>
      </c>
      <c r="E29" s="181">
        <v>489.71826150378683</v>
      </c>
      <c r="F29" s="180">
        <v>332.55158121551568</v>
      </c>
      <c r="G29" s="181">
        <v>276.23652300757362</v>
      </c>
      <c r="H29" s="180">
        <v>693.8</v>
      </c>
      <c r="I29" s="181">
        <v>703.2</v>
      </c>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row>
    <row r="30" spans="1:65" s="36" customFormat="1" ht="13.5" customHeight="1" x14ac:dyDescent="0.2">
      <c r="A30" s="257"/>
      <c r="B30" s="378" t="s">
        <v>66</v>
      </c>
      <c r="C30" s="380"/>
      <c r="D30" s="180">
        <v>231.93796081056715</v>
      </c>
      <c r="E30" s="181">
        <v>366.33300296195029</v>
      </c>
      <c r="F30" s="180">
        <v>120.07289131810403</v>
      </c>
      <c r="G30" s="181">
        <v>97.187218045112786</v>
      </c>
      <c r="H30" s="180">
        <v>343.80303030303025</v>
      </c>
      <c r="I30" s="181">
        <v>635.47878787878778</v>
      </c>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row>
    <row r="31" spans="1:65" s="36" customFormat="1" ht="13.5" customHeight="1" x14ac:dyDescent="0.2">
      <c r="A31" s="257"/>
      <c r="B31" s="378" t="s">
        <v>67</v>
      </c>
      <c r="C31" s="380"/>
      <c r="D31" s="180">
        <v>169.78997809419496</v>
      </c>
      <c r="E31" s="181">
        <v>482.29994714587735</v>
      </c>
      <c r="F31" s="180">
        <v>287.77272727272725</v>
      </c>
      <c r="G31" s="181">
        <v>130.59989429175477</v>
      </c>
      <c r="H31" s="180">
        <v>51.807228915662655</v>
      </c>
      <c r="I31" s="181">
        <v>834</v>
      </c>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row>
    <row r="32" spans="1:65" s="36" customFormat="1" ht="13.5" customHeight="1" x14ac:dyDescent="0.2">
      <c r="A32" s="257"/>
      <c r="B32" s="378" t="s">
        <v>68</v>
      </c>
      <c r="C32" s="380"/>
      <c r="D32" s="180">
        <v>3855.8856301106302</v>
      </c>
      <c r="E32" s="181">
        <v>1514.7046056611407</v>
      </c>
      <c r="F32" s="180">
        <v>178.95610870610869</v>
      </c>
      <c r="G32" s="181">
        <v>171.62459593766584</v>
      </c>
      <c r="H32" s="180">
        <v>7532.8151515151521</v>
      </c>
      <c r="I32" s="181">
        <v>2857.7846153846158</v>
      </c>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row>
    <row r="33" spans="1:65" s="36" customFormat="1" ht="13.5" customHeight="1" x14ac:dyDescent="0.2">
      <c r="A33" s="257"/>
      <c r="B33" s="378" t="s">
        <v>69</v>
      </c>
      <c r="C33" s="380"/>
      <c r="D33" s="180">
        <v>141.99967948717949</v>
      </c>
      <c r="E33" s="181">
        <v>162.94384975940071</v>
      </c>
      <c r="F33" s="180">
        <v>115.00769230769232</v>
      </c>
      <c r="G33" s="181">
        <v>85.627195317120695</v>
      </c>
      <c r="H33" s="180">
        <v>168.99166666666665</v>
      </c>
      <c r="I33" s="181">
        <v>240.2605042016807</v>
      </c>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row>
    <row r="34" spans="1:65" s="36" customFormat="1" ht="13.5" customHeight="1" x14ac:dyDescent="0.2">
      <c r="A34" s="257"/>
      <c r="B34" s="378" t="s">
        <v>70</v>
      </c>
      <c r="C34" s="380"/>
      <c r="D34" s="180">
        <v>460.84066754481029</v>
      </c>
      <c r="E34" s="181">
        <v>149.12662760353416</v>
      </c>
      <c r="F34" s="180">
        <v>206.01466842295395</v>
      </c>
      <c r="G34" s="181">
        <v>167.75325520706832</v>
      </c>
      <c r="H34" s="180">
        <v>715.66666666666663</v>
      </c>
      <c r="I34" s="181">
        <v>130.5</v>
      </c>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row>
    <row r="35" spans="1:65" s="36" customFormat="1" ht="13.5" customHeight="1" x14ac:dyDescent="0.2">
      <c r="A35" s="257"/>
      <c r="B35" s="378" t="s">
        <v>71</v>
      </c>
      <c r="C35" s="380"/>
      <c r="D35" s="180">
        <v>760.5443457127667</v>
      </c>
      <c r="E35" s="181">
        <v>624.17447448587802</v>
      </c>
      <c r="F35" s="180">
        <v>138.68571428571428</v>
      </c>
      <c r="G35" s="181">
        <v>100.091942820013</v>
      </c>
      <c r="H35" s="180">
        <v>1382.4029771398191</v>
      </c>
      <c r="I35" s="181">
        <v>1148.2570061517431</v>
      </c>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row>
    <row r="36" spans="1:65" s="36" customFormat="1" ht="13.5" customHeight="1" x14ac:dyDescent="0.2">
      <c r="A36" s="257"/>
      <c r="B36" s="378" t="s">
        <v>72</v>
      </c>
      <c r="C36" s="380"/>
      <c r="D36" s="180">
        <v>746.64541973936457</v>
      </c>
      <c r="E36" s="181">
        <v>599.91774738339598</v>
      </c>
      <c r="F36" s="180">
        <v>368.36407180196136</v>
      </c>
      <c r="G36" s="181">
        <v>301.79256547386268</v>
      </c>
      <c r="H36" s="180">
        <v>1124.9267676767677</v>
      </c>
      <c r="I36" s="181">
        <v>898.04292929292933</v>
      </c>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row>
    <row r="37" spans="1:65" s="36" customFormat="1" ht="13.5" customHeight="1" x14ac:dyDescent="0.2">
      <c r="A37" s="257"/>
      <c r="B37" s="378" t="s">
        <v>73</v>
      </c>
      <c r="C37" s="380"/>
      <c r="D37" s="180">
        <v>837.99408953199782</v>
      </c>
      <c r="E37" s="181">
        <v>968.21704986761256</v>
      </c>
      <c r="F37" s="180">
        <v>385.18837569240793</v>
      </c>
      <c r="G37" s="181">
        <v>1078.2162437343359</v>
      </c>
      <c r="H37" s="180">
        <v>1290.7998033715878</v>
      </c>
      <c r="I37" s="181">
        <v>858.21785600088936</v>
      </c>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row>
    <row r="38" spans="1:65" s="36" customFormat="1" ht="13.5" customHeight="1" x14ac:dyDescent="0.2">
      <c r="A38" s="257"/>
      <c r="B38" s="378" t="s">
        <v>74</v>
      </c>
      <c r="C38" s="380"/>
      <c r="D38" s="180">
        <v>640.55153579431567</v>
      </c>
      <c r="E38" s="181">
        <v>646.54515554228078</v>
      </c>
      <c r="F38" s="180">
        <v>390.81238217853894</v>
      </c>
      <c r="G38" s="181">
        <v>331.09031108456145</v>
      </c>
      <c r="H38" s="180">
        <v>890.29068941009234</v>
      </c>
      <c r="I38" s="181">
        <v>962</v>
      </c>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row>
    <row r="39" spans="1:65" s="36" customFormat="1" ht="13.5" customHeight="1" x14ac:dyDescent="0.2">
      <c r="A39" s="257"/>
      <c r="B39" s="378" t="s">
        <v>75</v>
      </c>
      <c r="C39" s="380"/>
      <c r="D39" s="180">
        <v>929.14764931872764</v>
      </c>
      <c r="E39" s="181">
        <v>700.52999127073201</v>
      </c>
      <c r="F39" s="180">
        <v>345.45394391374782</v>
      </c>
      <c r="G39" s="181">
        <v>307.12058860207003</v>
      </c>
      <c r="H39" s="180">
        <v>1512.8413547237076</v>
      </c>
      <c r="I39" s="181">
        <v>1093.939393939394</v>
      </c>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row>
    <row r="40" spans="1:65" s="36" customFormat="1" ht="13.5" customHeight="1" x14ac:dyDescent="0.2">
      <c r="A40" s="257"/>
      <c r="B40" s="378" t="s">
        <v>76</v>
      </c>
      <c r="C40" s="380"/>
      <c r="D40" s="180">
        <v>634.10046148040487</v>
      </c>
      <c r="E40" s="181">
        <v>615.73525988192182</v>
      </c>
      <c r="F40" s="180">
        <v>245.57172183625022</v>
      </c>
      <c r="G40" s="181">
        <v>219.71149198606574</v>
      </c>
      <c r="H40" s="180">
        <v>1022.6292011245595</v>
      </c>
      <c r="I40" s="181">
        <v>1011.759027777778</v>
      </c>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row>
    <row r="41" spans="1:65" x14ac:dyDescent="0.2">
      <c r="C41" s="71"/>
      <c r="D41" s="71"/>
      <c r="E41" s="71"/>
      <c r="F41" s="71"/>
      <c r="G41" s="71"/>
      <c r="H41" s="71"/>
      <c r="I41" s="71"/>
    </row>
    <row r="42" spans="1:65" s="95" customFormat="1" x14ac:dyDescent="0.25">
      <c r="A42" s="192"/>
      <c r="B42" s="43" t="s">
        <v>36</v>
      </c>
      <c r="C42" s="50" t="s">
        <v>77</v>
      </c>
      <c r="D42" s="50"/>
      <c r="E42" s="192"/>
      <c r="F42" s="192"/>
      <c r="G42" s="192"/>
      <c r="H42" s="192"/>
      <c r="I42" s="192"/>
      <c r="J42" s="192"/>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row>
    <row r="43" spans="1:65" s="95" customFormat="1" x14ac:dyDescent="0.25">
      <c r="A43" s="192"/>
      <c r="B43" s="43" t="s">
        <v>37</v>
      </c>
      <c r="C43" s="192" t="s">
        <v>616</v>
      </c>
      <c r="D43" s="192"/>
      <c r="E43" s="192"/>
      <c r="F43" s="192"/>
      <c r="G43" s="192"/>
      <c r="H43" s="192"/>
      <c r="I43" s="192"/>
      <c r="J43" s="192"/>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row>
    <row r="44" spans="1:65" s="95" customFormat="1" ht="13.5" customHeight="1" x14ac:dyDescent="0.25">
      <c r="A44" s="192"/>
      <c r="B44" s="43" t="s">
        <v>38</v>
      </c>
      <c r="C44" s="107" t="s">
        <v>579</v>
      </c>
      <c r="D44" s="107"/>
      <c r="E44" s="107"/>
      <c r="F44" s="107"/>
      <c r="G44" s="107"/>
      <c r="H44" s="107"/>
      <c r="I44" s="107"/>
      <c r="J44" s="107"/>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row>
    <row r="45" spans="1:65" s="95" customFormat="1" ht="14.25" customHeight="1" x14ac:dyDescent="0.25">
      <c r="A45" s="192"/>
      <c r="B45" s="43" t="s">
        <v>35</v>
      </c>
      <c r="C45" s="192" t="s">
        <v>927</v>
      </c>
      <c r="D45" s="192"/>
      <c r="E45" s="192"/>
      <c r="F45" s="192"/>
      <c r="G45" s="192"/>
      <c r="H45" s="192"/>
      <c r="I45" s="192"/>
      <c r="J45" s="192"/>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row>
    <row r="46" spans="1:65" s="95" customFormat="1" ht="13.5" customHeight="1" x14ac:dyDescent="0.25">
      <c r="A46" s="192"/>
      <c r="B46" s="107"/>
      <c r="C46" s="192" t="s">
        <v>897</v>
      </c>
      <c r="D46" s="192"/>
      <c r="E46" s="192"/>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row>
    <row r="47" spans="1:65" s="95" customFormat="1" x14ac:dyDescent="0.25">
      <c r="A47" s="192"/>
      <c r="B47" s="107"/>
      <c r="C47" s="192" t="s">
        <v>921</v>
      </c>
      <c r="D47" s="192"/>
      <c r="E47" s="192"/>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row>
    <row r="48" spans="1:65" s="95" customFormat="1" x14ac:dyDescent="0.25">
      <c r="A48" s="192"/>
      <c r="B48" s="107"/>
      <c r="C48" s="192" t="s">
        <v>922</v>
      </c>
      <c r="D48" s="192"/>
      <c r="E48" s="192"/>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row>
    <row r="49" spans="1:62" s="95" customFormat="1" x14ac:dyDescent="0.25">
      <c r="A49" s="192"/>
      <c r="B49" s="107"/>
      <c r="C49" s="192" t="s">
        <v>928</v>
      </c>
      <c r="D49" s="192"/>
      <c r="E49" s="192"/>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row>
    <row r="50" spans="1:62" s="95" customFormat="1" x14ac:dyDescent="0.25">
      <c r="A50" s="192"/>
      <c r="B50" s="107"/>
      <c r="C50" s="192" t="s">
        <v>929</v>
      </c>
      <c r="D50" s="192"/>
      <c r="E50" s="192"/>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row>
    <row r="51" spans="1:62" s="95" customFormat="1" ht="13.5" customHeight="1" x14ac:dyDescent="0.25">
      <c r="A51" s="192"/>
      <c r="B51" s="107"/>
      <c r="C51" s="192" t="s">
        <v>938</v>
      </c>
      <c r="D51" s="192"/>
      <c r="E51" s="192"/>
      <c r="F51" s="192"/>
      <c r="G51" s="192"/>
      <c r="H51" s="192"/>
      <c r="I51" s="192"/>
      <c r="J51" s="192"/>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row>
    <row r="52" spans="1:62" s="95" customFormat="1" x14ac:dyDescent="0.25">
      <c r="A52" s="192"/>
      <c r="B52" s="107"/>
      <c r="C52" s="205" t="s">
        <v>937</v>
      </c>
      <c r="D52" s="192"/>
      <c r="E52" s="192"/>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row>
    <row r="53" spans="1:62" s="95" customFormat="1" x14ac:dyDescent="0.25">
      <c r="A53" s="192"/>
      <c r="B53" s="107"/>
      <c r="C53" s="205"/>
      <c r="D53" s="192"/>
      <c r="E53" s="192"/>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row>
    <row r="54" spans="1:62" s="144" customFormat="1" ht="14.25" x14ac:dyDescent="0.2">
      <c r="A54" s="141"/>
      <c r="B54" s="138" t="s">
        <v>468</v>
      </c>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1"/>
      <c r="AV54" s="141"/>
      <c r="AW54" s="141"/>
      <c r="AX54" s="141"/>
      <c r="AY54" s="141"/>
      <c r="AZ54" s="141"/>
      <c r="BA54" s="141"/>
      <c r="BB54" s="141"/>
      <c r="BC54" s="141"/>
      <c r="BD54" s="141"/>
      <c r="BE54" s="141"/>
      <c r="BF54" s="141"/>
      <c r="BG54" s="141"/>
      <c r="BH54" s="141"/>
      <c r="BI54" s="141"/>
      <c r="BJ54" s="141"/>
    </row>
  </sheetData>
  <conditionalFormatting sqref="B4:B40">
    <cfRule type="cellIs" dxfId="0" priority="3" operator="equal">
      <formula>0</formula>
    </cfRule>
  </conditionalFormatting>
  <hyperlinks>
    <hyperlink ref="B54" location="'Table of Contents'!A1" display="Back to Table of Contents"/>
  </hyperlinks>
  <pageMargins left="0.25" right="0.25" top="0.44" bottom="0.39" header="0.3" footer="0.17"/>
  <pageSetup scale="71"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view="pageBreakPreview" zoomScaleNormal="100" zoomScaleSheetLayoutView="100" workbookViewId="0">
      <selection activeCell="C20" sqref="C20"/>
    </sheetView>
  </sheetViews>
  <sheetFormatPr defaultColWidth="9.140625" defaultRowHeight="12.75" x14ac:dyDescent="0.2"/>
  <cols>
    <col min="1" max="1" width="2.7109375" style="30" customWidth="1"/>
    <col min="2" max="2" width="13.140625" style="30" customWidth="1"/>
    <col min="3" max="6" width="27.7109375" style="30" customWidth="1"/>
    <col min="7" max="7" width="19.42578125" style="30" customWidth="1"/>
    <col min="8" max="16384" width="9.140625" style="30"/>
  </cols>
  <sheetData>
    <row r="1" spans="1:9" s="46" customFormat="1" ht="21.75" customHeight="1" x14ac:dyDescent="0.25">
      <c r="A1" s="210" t="s">
        <v>822</v>
      </c>
      <c r="B1" s="210"/>
      <c r="C1" s="210"/>
      <c r="D1" s="210"/>
      <c r="E1" s="210"/>
      <c r="F1" s="210"/>
      <c r="G1" s="210"/>
      <c r="H1" s="210"/>
      <c r="I1" s="210"/>
    </row>
    <row r="2" spans="1:9" s="46" customFormat="1" ht="21.75" customHeight="1" x14ac:dyDescent="0.25">
      <c r="A2" s="110" t="s">
        <v>610</v>
      </c>
    </row>
    <row r="3" spans="1:9" s="239" customFormat="1" ht="76.5" x14ac:dyDescent="0.2">
      <c r="B3" s="214" t="s">
        <v>960</v>
      </c>
      <c r="C3" s="331" t="s">
        <v>974</v>
      </c>
      <c r="D3" s="331" t="s">
        <v>975</v>
      </c>
      <c r="E3" s="331" t="s">
        <v>976</v>
      </c>
      <c r="F3" s="331" t="s">
        <v>977</v>
      </c>
    </row>
    <row r="4" spans="1:9" x14ac:dyDescent="0.2">
      <c r="B4" s="183" t="s">
        <v>222</v>
      </c>
      <c r="C4" s="184">
        <f>0.829950741249467*100</f>
        <v>82.995074124946697</v>
      </c>
      <c r="D4" s="184">
        <f>0.41884600144512*100</f>
        <v>41.884600144512</v>
      </c>
      <c r="E4" s="184">
        <f>0.413564516991286*100</f>
        <v>41.356451699128598</v>
      </c>
      <c r="F4" s="184">
        <f>0.251363698510657*100</f>
        <v>25.136369851065698</v>
      </c>
    </row>
    <row r="5" spans="1:9" x14ac:dyDescent="0.2">
      <c r="B5" s="183" t="s">
        <v>223</v>
      </c>
      <c r="C5" s="184">
        <f>0.846306841725171*100</f>
        <v>84.630684172517107</v>
      </c>
      <c r="D5" s="184">
        <f>0.436633418222977*100</f>
        <v>43.663341822297703</v>
      </c>
      <c r="E5" s="184">
        <f>0.432331506003391*100</f>
        <v>43.233150600339101</v>
      </c>
      <c r="F5" s="184">
        <f>0.258148038792614*100</f>
        <v>25.814803879261401</v>
      </c>
    </row>
    <row r="6" spans="1:9" x14ac:dyDescent="0.2">
      <c r="B6" s="183" t="s">
        <v>224</v>
      </c>
      <c r="C6" s="184">
        <f>0.855288423679636*100</f>
        <v>85.528842367963591</v>
      </c>
      <c r="D6" s="184">
        <f>0.442410558606056*100</f>
        <v>44.241055860605599</v>
      </c>
      <c r="E6" s="184">
        <f>0.443986901874567*100</f>
        <v>44.398690187456701</v>
      </c>
      <c r="F6" s="184">
        <f>0.25167405011264*100</f>
        <v>25.167405011263998</v>
      </c>
    </row>
    <row r="7" spans="1:9" x14ac:dyDescent="0.2">
      <c r="B7" s="183" t="s">
        <v>225</v>
      </c>
      <c r="C7" s="184">
        <f>0.860402797979371*100</f>
        <v>86.040279797937103</v>
      </c>
      <c r="D7" s="184">
        <f>0.44098162024004*100</f>
        <v>44.098162024003997</v>
      </c>
      <c r="E7" s="184">
        <f>0.470046029451884*100</f>
        <v>47.004602945188402</v>
      </c>
      <c r="F7" s="184">
        <f>0.257537671792652*100</f>
        <v>25.753767179265203</v>
      </c>
    </row>
    <row r="8" spans="1:9" x14ac:dyDescent="0.2">
      <c r="B8" s="183" t="s">
        <v>226</v>
      </c>
      <c r="C8" s="184">
        <f>0.861534460652684*100</f>
        <v>86.153446065268398</v>
      </c>
      <c r="D8" s="184">
        <f>0.441482870762776*100</f>
        <v>44.148287076277597</v>
      </c>
      <c r="E8" s="184">
        <f>0.468955514844044*100</f>
        <v>46.8955514844044</v>
      </c>
      <c r="F8" s="184">
        <f>0.258973215638569*100</f>
        <v>25.897321563856902</v>
      </c>
    </row>
    <row r="9" spans="1:9" x14ac:dyDescent="0.2">
      <c r="B9" s="183" t="s">
        <v>386</v>
      </c>
      <c r="C9" s="184">
        <f>0.865904745131586*100</f>
        <v>86.590474513158597</v>
      </c>
      <c r="D9" s="184">
        <f>0.43902806941327*100</f>
        <v>43.902806941327</v>
      </c>
      <c r="E9" s="184">
        <f>0.47591954766131*100</f>
        <v>47.591954766131003</v>
      </c>
      <c r="F9" s="184">
        <f>0.25756636957247*100</f>
        <v>25.756636957246997</v>
      </c>
    </row>
    <row r="10" spans="1:9" x14ac:dyDescent="0.2">
      <c r="B10" s="183" t="s">
        <v>387</v>
      </c>
      <c r="C10" s="184">
        <f>0.867675066398912*100</f>
        <v>86.767506639891195</v>
      </c>
      <c r="D10" s="184">
        <f>0.434421655244198*100</f>
        <v>43.442165524419799</v>
      </c>
      <c r="E10" s="184">
        <f>0.478572740142276*100</f>
        <v>47.857274014227599</v>
      </c>
      <c r="F10" s="184">
        <f>0.261812447744512*100</f>
        <v>26.181244774451201</v>
      </c>
    </row>
    <row r="11" spans="1:9" x14ac:dyDescent="0.2">
      <c r="B11" s="183" t="s">
        <v>388</v>
      </c>
      <c r="C11" s="184">
        <f>0.873690533556006*100</f>
        <v>87.369053355600599</v>
      </c>
      <c r="D11" s="184">
        <f>0.437850635647743*100</f>
        <v>43.785063564774305</v>
      </c>
      <c r="E11" s="184">
        <f>0.480428123224388*100</f>
        <v>48.042812322438799</v>
      </c>
      <c r="F11" s="184">
        <f>0.261480754552393*100</f>
        <v>26.148075455239301</v>
      </c>
    </row>
    <row r="12" spans="1:9" x14ac:dyDescent="0.2">
      <c r="B12" s="183" t="s">
        <v>389</v>
      </c>
      <c r="C12" s="184">
        <v>88.619759009868602</v>
      </c>
      <c r="D12" s="184">
        <v>44.418222928298803</v>
      </c>
      <c r="E12" s="184">
        <v>48.90762646262899</v>
      </c>
      <c r="F12" s="184">
        <v>26.002053164234969</v>
      </c>
    </row>
    <row r="14" spans="1:9" s="35" customFormat="1" x14ac:dyDescent="0.25">
      <c r="B14" s="43" t="s">
        <v>36</v>
      </c>
      <c r="C14" s="42" t="s">
        <v>33</v>
      </c>
      <c r="D14" s="196"/>
      <c r="E14" s="196"/>
      <c r="F14" s="196"/>
    </row>
    <row r="15" spans="1:9" s="35" customFormat="1" x14ac:dyDescent="0.25">
      <c r="B15" s="43" t="s">
        <v>37</v>
      </c>
      <c r="C15" s="196" t="s">
        <v>617</v>
      </c>
      <c r="D15" s="196"/>
      <c r="E15" s="196"/>
      <c r="F15" s="196"/>
    </row>
    <row r="16" spans="1:9" s="35" customFormat="1" x14ac:dyDescent="0.25">
      <c r="B16" s="43" t="s">
        <v>38</v>
      </c>
      <c r="C16" s="222" t="s">
        <v>980</v>
      </c>
      <c r="D16" s="196"/>
      <c r="E16" s="196"/>
      <c r="F16" s="196"/>
    </row>
    <row r="17" spans="2:8" s="35" customFormat="1" x14ac:dyDescent="0.25">
      <c r="B17" s="43"/>
      <c r="C17" s="222" t="s">
        <v>981</v>
      </c>
      <c r="D17" s="196"/>
      <c r="E17" s="196"/>
      <c r="F17" s="196"/>
    </row>
    <row r="18" spans="2:8" s="35" customFormat="1" x14ac:dyDescent="0.25">
      <c r="B18" s="43" t="s">
        <v>35</v>
      </c>
      <c r="C18" s="196" t="s">
        <v>923</v>
      </c>
      <c r="D18" s="196"/>
      <c r="E18" s="196"/>
      <c r="F18" s="196"/>
    </row>
    <row r="19" spans="2:8" s="35" customFormat="1" x14ac:dyDescent="0.25">
      <c r="B19" s="66"/>
      <c r="C19" s="196" t="s">
        <v>978</v>
      </c>
      <c r="D19" s="196"/>
      <c r="E19" s="196"/>
      <c r="F19" s="196"/>
    </row>
    <row r="20" spans="2:8" s="35" customFormat="1" x14ac:dyDescent="0.25">
      <c r="B20" s="66"/>
      <c r="C20" s="205" t="s">
        <v>979</v>
      </c>
      <c r="D20" s="196"/>
      <c r="E20" s="196"/>
      <c r="F20" s="196"/>
    </row>
    <row r="21" spans="2:8" s="35" customFormat="1" x14ac:dyDescent="0.25">
      <c r="B21" s="66"/>
      <c r="C21" s="196" t="s">
        <v>924</v>
      </c>
      <c r="D21" s="196"/>
      <c r="E21" s="196"/>
      <c r="F21" s="196"/>
    </row>
    <row r="22" spans="2:8" s="35" customFormat="1" x14ac:dyDescent="0.25">
      <c r="B22" s="192"/>
      <c r="C22" s="196" t="s">
        <v>925</v>
      </c>
      <c r="D22" s="196"/>
      <c r="E22" s="196"/>
      <c r="F22" s="196"/>
    </row>
    <row r="23" spans="2:8" s="35" customFormat="1" x14ac:dyDescent="0.25">
      <c r="C23" s="196" t="s">
        <v>926</v>
      </c>
      <c r="D23" s="51"/>
      <c r="E23" s="51"/>
      <c r="F23" s="51"/>
    </row>
    <row r="24" spans="2:8" x14ac:dyDescent="0.2">
      <c r="C24" s="11"/>
      <c r="D24" s="51"/>
      <c r="E24" s="51"/>
      <c r="F24" s="51"/>
    </row>
    <row r="25" spans="2:8" s="141" customFormat="1" ht="14.25" x14ac:dyDescent="0.2">
      <c r="B25" s="138" t="s">
        <v>468</v>
      </c>
    </row>
    <row r="29" spans="2:8" x14ac:dyDescent="0.2">
      <c r="H29" s="49"/>
    </row>
  </sheetData>
  <hyperlinks>
    <hyperlink ref="B25" location="'Table of Contents'!A1" display="Back to Table of Contents"/>
  </hyperlinks>
  <pageMargins left="0.25" right="0.17" top="0.45" bottom="0.37" header="0.3" footer="0.3"/>
  <pageSetup scale="92"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6"/>
  <sheetViews>
    <sheetView view="pageBreakPreview" topLeftCell="A169" zoomScaleNormal="100" zoomScaleSheetLayoutView="100" workbookViewId="0">
      <selection activeCell="A196" sqref="A196"/>
    </sheetView>
  </sheetViews>
  <sheetFormatPr defaultColWidth="9.140625" defaultRowHeight="12.75" x14ac:dyDescent="0.2"/>
  <cols>
    <col min="1" max="1" width="2.5703125" style="73" customWidth="1"/>
    <col min="2" max="2" width="14.7109375" style="73" customWidth="1"/>
    <col min="3" max="3" width="18.5703125" style="73" customWidth="1"/>
    <col min="4" max="4" width="111.28515625" style="73" customWidth="1"/>
    <col min="5" max="5" width="14.28515625" style="204" customWidth="1"/>
    <col min="6" max="16384" width="9.140625" style="6"/>
  </cols>
  <sheetData>
    <row r="1" spans="1:5" s="280" customFormat="1" ht="21.75" customHeight="1" x14ac:dyDescent="0.25">
      <c r="A1" s="280" t="s">
        <v>754</v>
      </c>
    </row>
    <row r="2" spans="1:5" s="280" customFormat="1" ht="21.75" customHeight="1" x14ac:dyDescent="0.25">
      <c r="A2" s="280" t="s">
        <v>560</v>
      </c>
    </row>
    <row r="3" spans="1:5" ht="38.25" x14ac:dyDescent="0.2">
      <c r="A3" s="6"/>
      <c r="B3" s="300" t="s">
        <v>447</v>
      </c>
      <c r="C3" s="298" t="s">
        <v>630</v>
      </c>
      <c r="D3" s="299" t="s">
        <v>588</v>
      </c>
      <c r="E3" s="298" t="s">
        <v>448</v>
      </c>
    </row>
    <row r="4" spans="1:5" x14ac:dyDescent="0.2">
      <c r="A4" s="6"/>
      <c r="B4" s="337" t="s">
        <v>449</v>
      </c>
      <c r="C4" s="223" t="s">
        <v>450</v>
      </c>
      <c r="D4" s="265" t="s">
        <v>451</v>
      </c>
      <c r="E4" s="223" t="s">
        <v>453</v>
      </c>
    </row>
    <row r="5" spans="1:5" x14ac:dyDescent="0.2">
      <c r="A5" s="6"/>
      <c r="B5" s="338"/>
      <c r="C5" s="224"/>
      <c r="D5" s="263" t="s">
        <v>482</v>
      </c>
      <c r="E5" s="224"/>
    </row>
    <row r="6" spans="1:5" ht="38.25" x14ac:dyDescent="0.2">
      <c r="A6" s="6"/>
      <c r="B6" s="338"/>
      <c r="C6" s="224"/>
      <c r="D6" s="261" t="s">
        <v>589</v>
      </c>
      <c r="E6" s="224"/>
    </row>
    <row r="7" spans="1:5" ht="63.75" x14ac:dyDescent="0.2">
      <c r="A7" s="6"/>
      <c r="B7" s="338"/>
      <c r="C7" s="224"/>
      <c r="D7" s="261" t="s">
        <v>590</v>
      </c>
      <c r="E7" s="224"/>
    </row>
    <row r="8" spans="1:5" x14ac:dyDescent="0.2">
      <c r="A8" s="6"/>
      <c r="B8" s="338"/>
      <c r="C8" s="224"/>
      <c r="D8" s="264" t="s">
        <v>452</v>
      </c>
      <c r="E8" s="224"/>
    </row>
    <row r="9" spans="1:5" x14ac:dyDescent="0.2">
      <c r="A9" s="6"/>
      <c r="B9" s="338"/>
      <c r="C9" s="224"/>
      <c r="D9" s="263" t="s">
        <v>482</v>
      </c>
      <c r="E9" s="224"/>
    </row>
    <row r="10" spans="1:5" ht="63.75" x14ac:dyDescent="0.2">
      <c r="A10" s="6"/>
      <c r="B10" s="339"/>
      <c r="C10" s="225"/>
      <c r="D10" s="262" t="s">
        <v>591</v>
      </c>
      <c r="E10" s="225"/>
    </row>
    <row r="11" spans="1:5" x14ac:dyDescent="0.2">
      <c r="A11" s="6"/>
      <c r="B11" s="337" t="s">
        <v>80</v>
      </c>
      <c r="C11" s="223" t="s">
        <v>454</v>
      </c>
      <c r="D11" s="265" t="s">
        <v>451</v>
      </c>
      <c r="E11" s="223" t="s">
        <v>455</v>
      </c>
    </row>
    <row r="12" spans="1:5" x14ac:dyDescent="0.2">
      <c r="A12" s="6"/>
      <c r="B12" s="338"/>
      <c r="C12" s="224"/>
      <c r="D12" s="263" t="s">
        <v>482</v>
      </c>
      <c r="E12" s="224"/>
    </row>
    <row r="13" spans="1:5" ht="38.25" x14ac:dyDescent="0.2">
      <c r="A13" s="6"/>
      <c r="B13" s="339"/>
      <c r="C13" s="225"/>
      <c r="D13" s="261" t="s">
        <v>606</v>
      </c>
      <c r="E13" s="225"/>
    </row>
    <row r="14" spans="1:5" x14ac:dyDescent="0.2">
      <c r="A14" s="6"/>
      <c r="B14" s="337" t="s">
        <v>349</v>
      </c>
      <c r="C14" s="223" t="s">
        <v>454</v>
      </c>
      <c r="D14" s="265" t="s">
        <v>451</v>
      </c>
      <c r="E14" s="223" t="s">
        <v>456</v>
      </c>
    </row>
    <row r="15" spans="1:5" x14ac:dyDescent="0.2">
      <c r="A15" s="6"/>
      <c r="B15" s="338"/>
      <c r="C15" s="224"/>
      <c r="D15" s="263" t="s">
        <v>483</v>
      </c>
      <c r="E15" s="224"/>
    </row>
    <row r="16" spans="1:5" ht="38.25" x14ac:dyDescent="0.2">
      <c r="A16" s="6"/>
      <c r="B16" s="338"/>
      <c r="C16" s="224"/>
      <c r="D16" s="261" t="s">
        <v>484</v>
      </c>
      <c r="E16" s="224"/>
    </row>
    <row r="17" spans="1:17" ht="25.5" x14ac:dyDescent="0.2">
      <c r="A17" s="6"/>
      <c r="B17" s="339"/>
      <c r="C17" s="225"/>
      <c r="D17" s="427" t="s">
        <v>485</v>
      </c>
      <c r="E17" s="225"/>
    </row>
    <row r="18" spans="1:17" x14ac:dyDescent="0.2">
      <c r="A18" s="6"/>
      <c r="B18" s="337" t="s">
        <v>350</v>
      </c>
      <c r="C18" s="223" t="s">
        <v>454</v>
      </c>
      <c r="D18" s="265" t="s">
        <v>451</v>
      </c>
      <c r="E18" s="223" t="s">
        <v>456</v>
      </c>
    </row>
    <row r="19" spans="1:17" x14ac:dyDescent="0.2">
      <c r="A19" s="6"/>
      <c r="B19" s="338"/>
      <c r="C19" s="224"/>
      <c r="D19" s="263" t="s">
        <v>483</v>
      </c>
      <c r="E19" s="224"/>
    </row>
    <row r="20" spans="1:17" ht="38.25" x14ac:dyDescent="0.2">
      <c r="A20" s="6"/>
      <c r="B20" s="339"/>
      <c r="C20" s="225"/>
      <c r="D20" s="262" t="s">
        <v>486</v>
      </c>
      <c r="E20" s="225"/>
    </row>
    <row r="21" spans="1:17" x14ac:dyDescent="0.2">
      <c r="A21" s="6"/>
      <c r="B21" s="337" t="s">
        <v>457</v>
      </c>
      <c r="C21" s="223" t="s">
        <v>450</v>
      </c>
      <c r="D21" s="265" t="s">
        <v>451</v>
      </c>
      <c r="E21" s="223" t="s">
        <v>456</v>
      </c>
    </row>
    <row r="22" spans="1:17" x14ac:dyDescent="0.2">
      <c r="A22" s="6"/>
      <c r="B22" s="338"/>
      <c r="C22" s="224"/>
      <c r="D22" s="263" t="s">
        <v>483</v>
      </c>
      <c r="E22" s="224"/>
    </row>
    <row r="23" spans="1:17" ht="51" x14ac:dyDescent="0.2">
      <c r="A23" s="6"/>
      <c r="B23" s="338"/>
      <c r="C23" s="224"/>
      <c r="D23" s="261" t="s">
        <v>592</v>
      </c>
      <c r="E23" s="224"/>
    </row>
    <row r="24" spans="1:17" x14ac:dyDescent="0.2">
      <c r="A24" s="6"/>
      <c r="B24" s="338"/>
      <c r="C24" s="224"/>
      <c r="D24" s="264" t="s">
        <v>452</v>
      </c>
      <c r="E24" s="224"/>
    </row>
    <row r="25" spans="1:17" x14ac:dyDescent="0.2">
      <c r="A25" s="6"/>
      <c r="B25" s="338"/>
      <c r="C25" s="224"/>
      <c r="D25" s="263" t="s">
        <v>483</v>
      </c>
      <c r="E25" s="224"/>
    </row>
    <row r="26" spans="1:17" ht="38.25" x14ac:dyDescent="0.2">
      <c r="A26" s="6"/>
      <c r="B26" s="339"/>
      <c r="C26" s="225"/>
      <c r="D26" s="261" t="s">
        <v>487</v>
      </c>
      <c r="E26" s="225"/>
    </row>
    <row r="27" spans="1:17" x14ac:dyDescent="0.2">
      <c r="A27" s="6"/>
      <c r="B27" s="342" t="s">
        <v>43</v>
      </c>
      <c r="C27" s="223" t="s">
        <v>454</v>
      </c>
      <c r="D27" s="265" t="s">
        <v>451</v>
      </c>
      <c r="E27" s="223" t="s">
        <v>456</v>
      </c>
    </row>
    <row r="28" spans="1:17" x14ac:dyDescent="0.2">
      <c r="A28" s="6"/>
      <c r="B28" s="338"/>
      <c r="C28" s="224"/>
      <c r="D28" s="263" t="s">
        <v>483</v>
      </c>
      <c r="E28" s="224"/>
      <c r="Q28" s="49"/>
    </row>
    <row r="29" spans="1:17" ht="38.25" x14ac:dyDescent="0.2">
      <c r="A29" s="6"/>
      <c r="B29" s="339"/>
      <c r="C29" s="225"/>
      <c r="D29" s="262" t="s">
        <v>488</v>
      </c>
      <c r="E29" s="225"/>
    </row>
    <row r="30" spans="1:17" ht="25.5" x14ac:dyDescent="0.2">
      <c r="A30" s="6"/>
      <c r="B30" s="342" t="s">
        <v>458</v>
      </c>
      <c r="C30" s="223" t="s">
        <v>454</v>
      </c>
      <c r="D30" s="264" t="s">
        <v>451</v>
      </c>
      <c r="E30" s="223" t="s">
        <v>455</v>
      </c>
    </row>
    <row r="31" spans="1:17" x14ac:dyDescent="0.2">
      <c r="A31" s="6"/>
      <c r="B31" s="338"/>
      <c r="C31" s="224"/>
      <c r="D31" s="263" t="s">
        <v>482</v>
      </c>
      <c r="E31" s="224"/>
    </row>
    <row r="32" spans="1:17" ht="25.5" x14ac:dyDescent="0.2">
      <c r="A32" s="6"/>
      <c r="B32" s="338"/>
      <c r="C32" s="224"/>
      <c r="D32" s="261" t="s">
        <v>489</v>
      </c>
      <c r="E32" s="224"/>
    </row>
    <row r="33" spans="1:5" ht="25.5" x14ac:dyDescent="0.2">
      <c r="A33" s="6"/>
      <c r="B33" s="338"/>
      <c r="C33" s="224"/>
      <c r="D33" s="261" t="s">
        <v>490</v>
      </c>
      <c r="E33" s="224"/>
    </row>
    <row r="34" spans="1:5" x14ac:dyDescent="0.2">
      <c r="A34" s="6"/>
      <c r="B34" s="338"/>
      <c r="C34" s="224"/>
      <c r="D34" s="263" t="s">
        <v>483</v>
      </c>
      <c r="E34" s="224"/>
    </row>
    <row r="35" spans="1:5" ht="63.75" x14ac:dyDescent="0.2">
      <c r="A35" s="6"/>
      <c r="B35" s="338"/>
      <c r="C35" s="224"/>
      <c r="D35" s="261" t="s">
        <v>643</v>
      </c>
      <c r="E35" s="224"/>
    </row>
    <row r="36" spans="1:5" x14ac:dyDescent="0.2">
      <c r="A36" s="6"/>
      <c r="B36" s="338"/>
      <c r="C36" s="224"/>
      <c r="D36" s="264" t="s">
        <v>452</v>
      </c>
      <c r="E36" s="224"/>
    </row>
    <row r="37" spans="1:5" x14ac:dyDescent="0.2">
      <c r="A37" s="6"/>
      <c r="B37" s="338"/>
      <c r="C37" s="224"/>
      <c r="D37" s="263" t="s">
        <v>483</v>
      </c>
      <c r="E37" s="224"/>
    </row>
    <row r="38" spans="1:5" ht="38.25" x14ac:dyDescent="0.2">
      <c r="A38" s="6"/>
      <c r="B38" s="339"/>
      <c r="C38" s="225"/>
      <c r="D38" s="262" t="s">
        <v>491</v>
      </c>
      <c r="E38" s="225"/>
    </row>
    <row r="39" spans="1:5" x14ac:dyDescent="0.2">
      <c r="A39" s="6"/>
      <c r="B39" s="337" t="s">
        <v>83</v>
      </c>
      <c r="C39" s="223" t="s">
        <v>450</v>
      </c>
      <c r="D39" s="265" t="s">
        <v>451</v>
      </c>
      <c r="E39" s="223" t="s">
        <v>455</v>
      </c>
    </row>
    <row r="40" spans="1:5" x14ac:dyDescent="0.2">
      <c r="A40" s="6"/>
      <c r="B40" s="338"/>
      <c r="C40" s="224"/>
      <c r="D40" s="263" t="s">
        <v>483</v>
      </c>
      <c r="E40" s="224"/>
    </row>
    <row r="41" spans="1:5" ht="38.25" x14ac:dyDescent="0.2">
      <c r="A41" s="6"/>
      <c r="B41" s="338"/>
      <c r="C41" s="224"/>
      <c r="D41" s="261" t="s">
        <v>593</v>
      </c>
      <c r="E41" s="224"/>
    </row>
    <row r="42" spans="1:5" x14ac:dyDescent="0.2">
      <c r="A42" s="6"/>
      <c r="B42" s="338"/>
      <c r="C42" s="224"/>
      <c r="D42" s="264" t="s">
        <v>452</v>
      </c>
      <c r="E42" s="224"/>
    </row>
    <row r="43" spans="1:5" x14ac:dyDescent="0.2">
      <c r="A43" s="6"/>
      <c r="B43" s="338"/>
      <c r="C43" s="224"/>
      <c r="D43" s="263" t="s">
        <v>482</v>
      </c>
      <c r="E43" s="224"/>
    </row>
    <row r="44" spans="1:5" ht="38.25" x14ac:dyDescent="0.2">
      <c r="A44" s="6"/>
      <c r="B44" s="338"/>
      <c r="C44" s="224"/>
      <c r="D44" s="261" t="s">
        <v>492</v>
      </c>
      <c r="E44" s="224"/>
    </row>
    <row r="45" spans="1:5" ht="25.5" x14ac:dyDescent="0.2">
      <c r="A45" s="6"/>
      <c r="B45" s="338"/>
      <c r="C45" s="224"/>
      <c r="D45" s="269" t="s">
        <v>493</v>
      </c>
      <c r="E45" s="224"/>
    </row>
    <row r="46" spans="1:5" x14ac:dyDescent="0.2">
      <c r="A46" s="6"/>
      <c r="B46" s="338"/>
      <c r="C46" s="224"/>
      <c r="D46" s="263" t="s">
        <v>483</v>
      </c>
      <c r="E46" s="224"/>
    </row>
    <row r="47" spans="1:5" ht="38.25" x14ac:dyDescent="0.2">
      <c r="A47" s="6"/>
      <c r="B47" s="338"/>
      <c r="C47" s="224"/>
      <c r="D47" s="261" t="s">
        <v>494</v>
      </c>
      <c r="E47" s="224"/>
    </row>
    <row r="48" spans="1:5" ht="51" x14ac:dyDescent="0.2">
      <c r="A48" s="6"/>
      <c r="B48" s="338"/>
      <c r="C48" s="224"/>
      <c r="D48" s="193" t="s">
        <v>594</v>
      </c>
      <c r="E48" s="224"/>
    </row>
    <row r="49" spans="1:5" ht="25.5" x14ac:dyDescent="0.2">
      <c r="A49" s="6"/>
      <c r="B49" s="339"/>
      <c r="C49" s="225"/>
      <c r="D49" s="193" t="s">
        <v>495</v>
      </c>
      <c r="E49" s="225"/>
    </row>
    <row r="50" spans="1:5" x14ac:dyDescent="0.2">
      <c r="A50" s="6"/>
      <c r="B50" s="337" t="s">
        <v>51</v>
      </c>
      <c r="C50" s="223" t="s">
        <v>454</v>
      </c>
      <c r="D50" s="265" t="s">
        <v>451</v>
      </c>
      <c r="E50" s="223" t="s">
        <v>455</v>
      </c>
    </row>
    <row r="51" spans="1:5" x14ac:dyDescent="0.2">
      <c r="A51" s="6"/>
      <c r="B51" s="338"/>
      <c r="C51" s="224"/>
      <c r="D51" s="263" t="s">
        <v>482</v>
      </c>
      <c r="E51" s="224"/>
    </row>
    <row r="52" spans="1:5" ht="38.25" x14ac:dyDescent="0.2">
      <c r="A52" s="6"/>
      <c r="B52" s="338"/>
      <c r="C52" s="224"/>
      <c r="D52" s="261" t="s">
        <v>496</v>
      </c>
      <c r="E52" s="224"/>
    </row>
    <row r="53" spans="1:5" x14ac:dyDescent="0.2">
      <c r="A53" s="6"/>
      <c r="B53" s="338"/>
      <c r="C53" s="224"/>
      <c r="D53" s="264" t="s">
        <v>452</v>
      </c>
      <c r="E53" s="224"/>
    </row>
    <row r="54" spans="1:5" x14ac:dyDescent="0.2">
      <c r="A54" s="6"/>
      <c r="B54" s="338"/>
      <c r="C54" s="224"/>
      <c r="D54" s="263" t="s">
        <v>482</v>
      </c>
      <c r="E54" s="224"/>
    </row>
    <row r="55" spans="1:5" ht="38.25" x14ac:dyDescent="0.2">
      <c r="A55" s="6"/>
      <c r="B55" s="339"/>
      <c r="C55" s="225"/>
      <c r="D55" s="262" t="s">
        <v>496</v>
      </c>
      <c r="E55" s="225"/>
    </row>
    <row r="56" spans="1:5" x14ac:dyDescent="0.2">
      <c r="A56" s="6"/>
      <c r="B56" s="337" t="s">
        <v>358</v>
      </c>
      <c r="C56" s="223" t="s">
        <v>450</v>
      </c>
      <c r="D56" s="265" t="s">
        <v>451</v>
      </c>
      <c r="E56" s="223" t="s">
        <v>455</v>
      </c>
    </row>
    <row r="57" spans="1:5" x14ac:dyDescent="0.2">
      <c r="A57" s="6"/>
      <c r="B57" s="338"/>
      <c r="C57" s="224"/>
      <c r="D57" s="263" t="s">
        <v>482</v>
      </c>
      <c r="E57" s="224"/>
    </row>
    <row r="58" spans="1:5" ht="25.5" x14ac:dyDescent="0.2">
      <c r="A58" s="6"/>
      <c r="B58" s="338"/>
      <c r="C58" s="224"/>
      <c r="D58" s="261" t="s">
        <v>497</v>
      </c>
      <c r="E58" s="224"/>
    </row>
    <row r="59" spans="1:5" x14ac:dyDescent="0.2">
      <c r="A59" s="6"/>
      <c r="B59" s="338"/>
      <c r="C59" s="224"/>
      <c r="D59" s="261" t="s">
        <v>498</v>
      </c>
      <c r="E59" s="224"/>
    </row>
    <row r="60" spans="1:5" ht="25.5" x14ac:dyDescent="0.2">
      <c r="A60" s="6"/>
      <c r="B60" s="338"/>
      <c r="C60" s="224"/>
      <c r="D60" s="261" t="s">
        <v>499</v>
      </c>
      <c r="E60" s="224"/>
    </row>
    <row r="61" spans="1:5" x14ac:dyDescent="0.2">
      <c r="A61" s="6"/>
      <c r="B61" s="338"/>
      <c r="C61" s="224"/>
      <c r="D61" s="261" t="s">
        <v>500</v>
      </c>
      <c r="E61" s="224"/>
    </row>
    <row r="62" spans="1:5" x14ac:dyDescent="0.2">
      <c r="A62" s="6"/>
      <c r="B62" s="338"/>
      <c r="C62" s="224"/>
      <c r="D62" s="264" t="s">
        <v>452</v>
      </c>
      <c r="E62" s="224"/>
    </row>
    <row r="63" spans="1:5" x14ac:dyDescent="0.2">
      <c r="A63" s="6"/>
      <c r="B63" s="338"/>
      <c r="C63" s="224"/>
      <c r="D63" s="263" t="s">
        <v>482</v>
      </c>
      <c r="E63" s="224"/>
    </row>
    <row r="64" spans="1:5" ht="51" x14ac:dyDescent="0.2">
      <c r="A64" s="6"/>
      <c r="B64" s="338"/>
      <c r="C64" s="224"/>
      <c r="D64" s="261" t="s">
        <v>501</v>
      </c>
      <c r="E64" s="224"/>
    </row>
    <row r="65" spans="1:9" s="10" customFormat="1" ht="25.5" x14ac:dyDescent="0.25">
      <c r="A65" s="192"/>
      <c r="B65" s="338"/>
      <c r="C65" s="224"/>
      <c r="D65" s="269" t="s">
        <v>595</v>
      </c>
      <c r="E65" s="224"/>
      <c r="F65" s="192"/>
      <c r="G65" s="192"/>
      <c r="H65" s="192"/>
      <c r="I65" s="192"/>
    </row>
    <row r="66" spans="1:9" ht="25.5" x14ac:dyDescent="0.2">
      <c r="A66" s="6"/>
      <c r="B66" s="338"/>
      <c r="C66" s="224"/>
      <c r="D66" s="269" t="s">
        <v>502</v>
      </c>
      <c r="E66" s="224"/>
    </row>
    <row r="67" spans="1:9" ht="25.5" x14ac:dyDescent="0.2">
      <c r="A67" s="6"/>
      <c r="B67" s="339"/>
      <c r="C67" s="225"/>
      <c r="D67" s="427" t="s">
        <v>503</v>
      </c>
      <c r="E67" s="225"/>
    </row>
    <row r="68" spans="1:9" x14ac:dyDescent="0.2">
      <c r="A68" s="6"/>
      <c r="B68" s="337" t="s">
        <v>360</v>
      </c>
      <c r="C68" s="223" t="s">
        <v>450</v>
      </c>
      <c r="D68" s="265" t="s">
        <v>451</v>
      </c>
      <c r="E68" s="223" t="s">
        <v>453</v>
      </c>
    </row>
    <row r="69" spans="1:9" x14ac:dyDescent="0.2">
      <c r="A69" s="6"/>
      <c r="B69" s="338"/>
      <c r="C69" s="224"/>
      <c r="D69" s="263" t="s">
        <v>482</v>
      </c>
      <c r="E69" s="224"/>
    </row>
    <row r="70" spans="1:9" ht="25.5" x14ac:dyDescent="0.2">
      <c r="A70" s="6"/>
      <c r="B70" s="338"/>
      <c r="C70" s="224"/>
      <c r="D70" s="261" t="s">
        <v>504</v>
      </c>
      <c r="E70" s="224"/>
    </row>
    <row r="71" spans="1:9" ht="38.25" x14ac:dyDescent="0.2">
      <c r="A71" s="6"/>
      <c r="B71" s="338"/>
      <c r="C71" s="224"/>
      <c r="D71" s="261" t="s">
        <v>505</v>
      </c>
      <c r="E71" s="224"/>
    </row>
    <row r="72" spans="1:9" ht="25.5" x14ac:dyDescent="0.2">
      <c r="A72" s="6"/>
      <c r="B72" s="338"/>
      <c r="C72" s="224"/>
      <c r="D72" s="261" t="s">
        <v>596</v>
      </c>
      <c r="E72" s="224"/>
    </row>
    <row r="73" spans="1:9" x14ac:dyDescent="0.2">
      <c r="A73" s="6"/>
      <c r="B73" s="338"/>
      <c r="C73" s="224"/>
      <c r="D73" s="264" t="s">
        <v>452</v>
      </c>
      <c r="E73" s="224"/>
    </row>
    <row r="74" spans="1:9" x14ac:dyDescent="0.2">
      <c r="A74" s="6"/>
      <c r="B74" s="338"/>
      <c r="C74" s="224"/>
      <c r="D74" s="263" t="s">
        <v>482</v>
      </c>
      <c r="E74" s="224"/>
    </row>
    <row r="75" spans="1:9" ht="38.25" x14ac:dyDescent="0.2">
      <c r="A75" s="6"/>
      <c r="B75" s="339"/>
      <c r="C75" s="225"/>
      <c r="D75" s="261" t="s">
        <v>505</v>
      </c>
      <c r="E75" s="225"/>
    </row>
    <row r="76" spans="1:9" x14ac:dyDescent="0.2">
      <c r="A76" s="6"/>
      <c r="B76" s="337" t="s">
        <v>361</v>
      </c>
      <c r="C76" s="223" t="s">
        <v>450</v>
      </c>
      <c r="D76" s="265" t="s">
        <v>451</v>
      </c>
      <c r="E76" s="223" t="s">
        <v>455</v>
      </c>
    </row>
    <row r="77" spans="1:9" x14ac:dyDescent="0.2">
      <c r="A77" s="6"/>
      <c r="B77" s="338"/>
      <c r="C77" s="224"/>
      <c r="D77" s="263" t="s">
        <v>482</v>
      </c>
      <c r="E77" s="224"/>
    </row>
    <row r="78" spans="1:9" ht="38.25" x14ac:dyDescent="0.2">
      <c r="A78" s="6"/>
      <c r="B78" s="338"/>
      <c r="C78" s="224"/>
      <c r="D78" s="261" t="s">
        <v>597</v>
      </c>
      <c r="E78" s="224"/>
    </row>
    <row r="79" spans="1:9" x14ac:dyDescent="0.2">
      <c r="A79" s="6"/>
      <c r="B79" s="338"/>
      <c r="C79" s="224"/>
      <c r="D79" s="263" t="s">
        <v>483</v>
      </c>
      <c r="E79" s="224"/>
    </row>
    <row r="80" spans="1:9" ht="51" x14ac:dyDescent="0.2">
      <c r="A80" s="6"/>
      <c r="B80" s="338"/>
      <c r="C80" s="224"/>
      <c r="D80" s="261" t="s">
        <v>506</v>
      </c>
      <c r="E80" s="224"/>
    </row>
    <row r="81" spans="1:5" x14ac:dyDescent="0.2">
      <c r="A81" s="6"/>
      <c r="B81" s="338"/>
      <c r="C81" s="224"/>
      <c r="D81" s="264" t="s">
        <v>452</v>
      </c>
      <c r="E81" s="224"/>
    </row>
    <row r="82" spans="1:5" x14ac:dyDescent="0.2">
      <c r="A82" s="6"/>
      <c r="B82" s="338"/>
      <c r="C82" s="224"/>
      <c r="D82" s="263" t="s">
        <v>482</v>
      </c>
      <c r="E82" s="224"/>
    </row>
    <row r="83" spans="1:5" ht="25.5" x14ac:dyDescent="0.2">
      <c r="A83" s="6"/>
      <c r="B83" s="339"/>
      <c r="C83" s="225"/>
      <c r="D83" s="261" t="s">
        <v>507</v>
      </c>
      <c r="E83" s="225"/>
    </row>
    <row r="84" spans="1:5" x14ac:dyDescent="0.2">
      <c r="A84" s="6"/>
      <c r="B84" s="337" t="s">
        <v>460</v>
      </c>
      <c r="C84" s="223" t="s">
        <v>450</v>
      </c>
      <c r="D84" s="265" t="s">
        <v>451</v>
      </c>
      <c r="E84" s="223" t="s">
        <v>455</v>
      </c>
    </row>
    <row r="85" spans="1:5" x14ac:dyDescent="0.2">
      <c r="A85" s="6"/>
      <c r="B85" s="338"/>
      <c r="C85" s="224"/>
      <c r="D85" s="263" t="s">
        <v>483</v>
      </c>
      <c r="E85" s="224"/>
    </row>
    <row r="86" spans="1:5" ht="25.5" x14ac:dyDescent="0.2">
      <c r="A86" s="6"/>
      <c r="B86" s="338"/>
      <c r="C86" s="224"/>
      <c r="D86" s="261" t="s">
        <v>508</v>
      </c>
      <c r="E86" s="224"/>
    </row>
    <row r="87" spans="1:5" x14ac:dyDescent="0.2">
      <c r="A87" s="6"/>
      <c r="B87" s="338"/>
      <c r="C87" s="224"/>
      <c r="D87" s="264" t="s">
        <v>452</v>
      </c>
      <c r="E87" s="224"/>
    </row>
    <row r="88" spans="1:5" x14ac:dyDescent="0.2">
      <c r="A88" s="6"/>
      <c r="B88" s="338"/>
      <c r="C88" s="224"/>
      <c r="D88" s="263" t="s">
        <v>482</v>
      </c>
      <c r="E88" s="224"/>
    </row>
    <row r="89" spans="1:5" ht="38.25" x14ac:dyDescent="0.2">
      <c r="A89" s="6"/>
      <c r="B89" s="338"/>
      <c r="C89" s="224"/>
      <c r="D89" s="266" t="s">
        <v>598</v>
      </c>
      <c r="E89" s="224"/>
    </row>
    <row r="90" spans="1:5" x14ac:dyDescent="0.2">
      <c r="A90" s="6"/>
      <c r="B90" s="338"/>
      <c r="C90" s="224"/>
      <c r="D90" s="263" t="s">
        <v>483</v>
      </c>
      <c r="E90" s="224"/>
    </row>
    <row r="91" spans="1:5" ht="51" x14ac:dyDescent="0.2">
      <c r="A91" s="6"/>
      <c r="B91" s="339"/>
      <c r="C91" s="225"/>
      <c r="D91" s="262" t="s">
        <v>599</v>
      </c>
      <c r="E91" s="225"/>
    </row>
    <row r="92" spans="1:5" x14ac:dyDescent="0.2">
      <c r="A92" s="6"/>
      <c r="B92" s="337" t="s">
        <v>461</v>
      </c>
      <c r="C92" s="223" t="s">
        <v>454</v>
      </c>
      <c r="D92" s="265" t="s">
        <v>451</v>
      </c>
      <c r="E92" s="223" t="s">
        <v>455</v>
      </c>
    </row>
    <row r="93" spans="1:5" x14ac:dyDescent="0.2">
      <c r="A93" s="6"/>
      <c r="B93" s="338"/>
      <c r="C93" s="224"/>
      <c r="D93" s="263" t="s">
        <v>482</v>
      </c>
      <c r="E93" s="224"/>
    </row>
    <row r="94" spans="1:5" ht="76.5" x14ac:dyDescent="0.2">
      <c r="A94" s="6"/>
      <c r="B94" s="338"/>
      <c r="C94" s="224"/>
      <c r="D94" s="261" t="s">
        <v>509</v>
      </c>
      <c r="E94" s="224"/>
    </row>
    <row r="95" spans="1:5" x14ac:dyDescent="0.2">
      <c r="A95" s="6"/>
      <c r="B95" s="338"/>
      <c r="C95" s="224"/>
      <c r="D95" s="264" t="s">
        <v>452</v>
      </c>
      <c r="E95" s="224"/>
    </row>
    <row r="96" spans="1:5" x14ac:dyDescent="0.2">
      <c r="A96" s="6"/>
      <c r="B96" s="338"/>
      <c r="C96" s="224"/>
      <c r="D96" s="263" t="s">
        <v>482</v>
      </c>
      <c r="E96" s="224"/>
    </row>
    <row r="97" spans="1:5" ht="76.5" x14ac:dyDescent="0.2">
      <c r="A97" s="6"/>
      <c r="B97" s="339"/>
      <c r="C97" s="225"/>
      <c r="D97" s="261" t="s">
        <v>509</v>
      </c>
      <c r="E97" s="225"/>
    </row>
    <row r="98" spans="1:5" x14ac:dyDescent="0.2">
      <c r="A98" s="6"/>
      <c r="B98" s="337" t="s">
        <v>362</v>
      </c>
      <c r="C98" s="223" t="s">
        <v>450</v>
      </c>
      <c r="D98" s="265" t="s">
        <v>452</v>
      </c>
      <c r="E98" s="223" t="s">
        <v>456</v>
      </c>
    </row>
    <row r="99" spans="1:5" x14ac:dyDescent="0.2">
      <c r="A99" s="6"/>
      <c r="B99" s="338"/>
      <c r="C99" s="224"/>
      <c r="D99" s="263" t="s">
        <v>483</v>
      </c>
      <c r="E99" s="224"/>
    </row>
    <row r="100" spans="1:5" ht="51" x14ac:dyDescent="0.2">
      <c r="A100" s="6"/>
      <c r="B100" s="339"/>
      <c r="C100" s="225"/>
      <c r="D100" s="262" t="s">
        <v>510</v>
      </c>
      <c r="E100" s="225"/>
    </row>
    <row r="101" spans="1:5" x14ac:dyDescent="0.2">
      <c r="A101" s="6"/>
      <c r="B101" s="337" t="s">
        <v>366</v>
      </c>
      <c r="C101" s="223" t="s">
        <v>450</v>
      </c>
      <c r="D101" s="265" t="s">
        <v>451</v>
      </c>
      <c r="E101" s="223" t="s">
        <v>455</v>
      </c>
    </row>
    <row r="102" spans="1:5" x14ac:dyDescent="0.2">
      <c r="A102" s="6"/>
      <c r="B102" s="338"/>
      <c r="C102" s="224"/>
      <c r="D102" s="263" t="s">
        <v>482</v>
      </c>
      <c r="E102" s="224"/>
    </row>
    <row r="103" spans="1:5" x14ac:dyDescent="0.2">
      <c r="A103" s="6"/>
      <c r="B103" s="338"/>
      <c r="C103" s="224"/>
      <c r="D103" s="261" t="s">
        <v>511</v>
      </c>
      <c r="E103" s="224"/>
    </row>
    <row r="104" spans="1:5" ht="25.5" x14ac:dyDescent="0.2">
      <c r="A104" s="6"/>
      <c r="B104" s="338"/>
      <c r="C104" s="224"/>
      <c r="D104" s="261" t="s">
        <v>600</v>
      </c>
      <c r="E104" s="224"/>
    </row>
    <row r="105" spans="1:5" ht="25.5" x14ac:dyDescent="0.2">
      <c r="A105" s="6"/>
      <c r="B105" s="338"/>
      <c r="C105" s="224"/>
      <c r="D105" s="261" t="s">
        <v>512</v>
      </c>
      <c r="E105" s="224"/>
    </row>
    <row r="106" spans="1:5" x14ac:dyDescent="0.2">
      <c r="A106" s="6"/>
      <c r="B106" s="338"/>
      <c r="C106" s="224"/>
      <c r="D106" s="263" t="s">
        <v>483</v>
      </c>
      <c r="E106" s="224"/>
    </row>
    <row r="107" spans="1:5" ht="38.25" x14ac:dyDescent="0.2">
      <c r="A107" s="6"/>
      <c r="B107" s="338"/>
      <c r="C107" s="224"/>
      <c r="D107" s="261" t="s">
        <v>640</v>
      </c>
      <c r="E107" s="224"/>
    </row>
    <row r="108" spans="1:5" x14ac:dyDescent="0.2">
      <c r="A108" s="6"/>
      <c r="B108" s="338"/>
      <c r="C108" s="224"/>
      <c r="D108" s="264" t="s">
        <v>452</v>
      </c>
      <c r="E108" s="224"/>
    </row>
    <row r="109" spans="1:5" x14ac:dyDescent="0.2">
      <c r="A109" s="6"/>
      <c r="B109" s="338"/>
      <c r="C109" s="224"/>
      <c r="D109" s="263" t="s">
        <v>482</v>
      </c>
      <c r="E109" s="224"/>
    </row>
    <row r="110" spans="1:5" x14ac:dyDescent="0.2">
      <c r="A110" s="6"/>
      <c r="B110" s="338"/>
      <c r="C110" s="224"/>
      <c r="D110" s="261" t="s">
        <v>511</v>
      </c>
      <c r="E110" s="224"/>
    </row>
    <row r="111" spans="1:5" ht="25.5" x14ac:dyDescent="0.2">
      <c r="A111" s="6"/>
      <c r="B111" s="338"/>
      <c r="C111" s="224"/>
      <c r="D111" s="261" t="s">
        <v>601</v>
      </c>
      <c r="E111" s="224"/>
    </row>
    <row r="112" spans="1:5" ht="25.5" x14ac:dyDescent="0.2">
      <c r="A112" s="6"/>
      <c r="B112" s="338"/>
      <c r="C112" s="224"/>
      <c r="D112" s="261" t="s">
        <v>512</v>
      </c>
      <c r="E112" s="224"/>
    </row>
    <row r="113" spans="1:5" x14ac:dyDescent="0.2">
      <c r="A113" s="6"/>
      <c r="B113" s="338"/>
      <c r="C113" s="224"/>
      <c r="D113" s="263" t="s">
        <v>483</v>
      </c>
      <c r="E113" s="224"/>
    </row>
    <row r="114" spans="1:5" ht="25.5" x14ac:dyDescent="0.2">
      <c r="A114" s="6"/>
      <c r="B114" s="339"/>
      <c r="C114" s="225"/>
      <c r="D114" s="261" t="s">
        <v>513</v>
      </c>
      <c r="E114" s="225"/>
    </row>
    <row r="115" spans="1:5" x14ac:dyDescent="0.2">
      <c r="A115" s="6"/>
      <c r="B115" s="337" t="s">
        <v>367</v>
      </c>
      <c r="C115" s="223" t="s">
        <v>450</v>
      </c>
      <c r="D115" s="265" t="s">
        <v>451</v>
      </c>
      <c r="E115" s="223" t="s">
        <v>456</v>
      </c>
    </row>
    <row r="116" spans="1:5" x14ac:dyDescent="0.2">
      <c r="A116" s="6"/>
      <c r="B116" s="338"/>
      <c r="C116" s="224"/>
      <c r="D116" s="263" t="s">
        <v>483</v>
      </c>
      <c r="E116" s="224"/>
    </row>
    <row r="117" spans="1:5" ht="38.25" x14ac:dyDescent="0.2">
      <c r="A117" s="6"/>
      <c r="B117" s="338"/>
      <c r="C117" s="224"/>
      <c r="D117" s="261" t="s">
        <v>641</v>
      </c>
      <c r="E117" s="224"/>
    </row>
    <row r="118" spans="1:5" x14ac:dyDescent="0.2">
      <c r="A118" s="6"/>
      <c r="B118" s="338"/>
      <c r="C118" s="224"/>
      <c r="D118" s="264" t="s">
        <v>452</v>
      </c>
      <c r="E118" s="224"/>
    </row>
    <row r="119" spans="1:5" x14ac:dyDescent="0.2">
      <c r="A119" s="6"/>
      <c r="B119" s="338"/>
      <c r="C119" s="224"/>
      <c r="D119" s="263" t="s">
        <v>482</v>
      </c>
      <c r="E119" s="224"/>
    </row>
    <row r="120" spans="1:5" ht="38.25" x14ac:dyDescent="0.2">
      <c r="A120" s="6"/>
      <c r="B120" s="338"/>
      <c r="C120" s="224"/>
      <c r="D120" s="261" t="s">
        <v>514</v>
      </c>
      <c r="E120" s="224"/>
    </row>
    <row r="121" spans="1:5" x14ac:dyDescent="0.2">
      <c r="A121" s="6"/>
      <c r="B121" s="338"/>
      <c r="C121" s="224"/>
      <c r="D121" s="263" t="s">
        <v>483</v>
      </c>
      <c r="E121" s="224"/>
    </row>
    <row r="122" spans="1:5" ht="25.5" x14ac:dyDescent="0.2">
      <c r="A122" s="6"/>
      <c r="B122" s="339"/>
      <c r="C122" s="225"/>
      <c r="D122" s="261" t="s">
        <v>515</v>
      </c>
      <c r="E122" s="225"/>
    </row>
    <row r="123" spans="1:5" x14ac:dyDescent="0.2">
      <c r="A123" s="6"/>
      <c r="B123" s="337" t="s">
        <v>61</v>
      </c>
      <c r="C123" s="223" t="s">
        <v>450</v>
      </c>
      <c r="D123" s="265" t="s">
        <v>451</v>
      </c>
      <c r="E123" s="223" t="s">
        <v>456</v>
      </c>
    </row>
    <row r="124" spans="1:5" x14ac:dyDescent="0.2">
      <c r="A124" s="6"/>
      <c r="B124" s="338"/>
      <c r="C124" s="224"/>
      <c r="D124" s="263" t="s">
        <v>483</v>
      </c>
      <c r="E124" s="224"/>
    </row>
    <row r="125" spans="1:5" x14ac:dyDescent="0.2">
      <c r="A125" s="6"/>
      <c r="B125" s="339"/>
      <c r="C125" s="225"/>
      <c r="D125" s="262" t="s">
        <v>516</v>
      </c>
      <c r="E125" s="225"/>
    </row>
    <row r="126" spans="1:5" x14ac:dyDescent="0.2">
      <c r="A126" s="6"/>
      <c r="B126" s="337" t="s">
        <v>462</v>
      </c>
      <c r="C126" s="223" t="s">
        <v>450</v>
      </c>
      <c r="D126" s="265" t="s">
        <v>451</v>
      </c>
      <c r="E126" s="223" t="s">
        <v>455</v>
      </c>
    </row>
    <row r="127" spans="1:5" x14ac:dyDescent="0.2">
      <c r="A127" s="6"/>
      <c r="B127" s="338"/>
      <c r="C127" s="224"/>
      <c r="D127" s="263" t="s">
        <v>482</v>
      </c>
      <c r="E127" s="224"/>
    </row>
    <row r="128" spans="1:5" ht="25.5" x14ac:dyDescent="0.2">
      <c r="A128" s="6"/>
      <c r="B128" s="338"/>
      <c r="C128" s="224"/>
      <c r="D128" s="261" t="s">
        <v>517</v>
      </c>
      <c r="E128" s="224"/>
    </row>
    <row r="129" spans="1:5" x14ac:dyDescent="0.2">
      <c r="A129" s="6"/>
      <c r="B129" s="338"/>
      <c r="C129" s="224"/>
      <c r="D129" s="264" t="s">
        <v>452</v>
      </c>
      <c r="E129" s="224"/>
    </row>
    <row r="130" spans="1:5" x14ac:dyDescent="0.2">
      <c r="A130" s="6"/>
      <c r="B130" s="338"/>
      <c r="C130" s="224"/>
      <c r="D130" s="263" t="s">
        <v>482</v>
      </c>
      <c r="E130" s="224"/>
    </row>
    <row r="131" spans="1:5" ht="25.5" x14ac:dyDescent="0.2">
      <c r="A131" s="6"/>
      <c r="B131" s="338"/>
      <c r="C131" s="224"/>
      <c r="D131" s="261" t="s">
        <v>518</v>
      </c>
      <c r="E131" s="224"/>
    </row>
    <row r="132" spans="1:5" ht="38.25" x14ac:dyDescent="0.2">
      <c r="A132" s="6"/>
      <c r="B132" s="338"/>
      <c r="C132" s="224"/>
      <c r="D132" s="261" t="s">
        <v>519</v>
      </c>
      <c r="E132" s="224"/>
    </row>
    <row r="133" spans="1:5" x14ac:dyDescent="0.2">
      <c r="A133" s="6"/>
      <c r="B133" s="338"/>
      <c r="C133" s="224"/>
      <c r="D133" s="263" t="s">
        <v>483</v>
      </c>
      <c r="E133" s="224"/>
    </row>
    <row r="134" spans="1:5" ht="25.5" x14ac:dyDescent="0.2">
      <c r="A134" s="6"/>
      <c r="B134" s="338"/>
      <c r="C134" s="224"/>
      <c r="D134" s="261" t="s">
        <v>520</v>
      </c>
      <c r="E134" s="224"/>
    </row>
    <row r="135" spans="1:5" ht="25.5" x14ac:dyDescent="0.2">
      <c r="A135" s="6"/>
      <c r="B135" s="339"/>
      <c r="C135" s="225"/>
      <c r="D135" s="193" t="s">
        <v>485</v>
      </c>
      <c r="E135" s="225"/>
    </row>
    <row r="136" spans="1:5" x14ac:dyDescent="0.2">
      <c r="A136" s="6"/>
      <c r="B136" s="337" t="s">
        <v>375</v>
      </c>
      <c r="C136" s="223" t="s">
        <v>450</v>
      </c>
      <c r="D136" s="265" t="s">
        <v>451</v>
      </c>
      <c r="E136" s="223" t="s">
        <v>455</v>
      </c>
    </row>
    <row r="137" spans="1:5" x14ac:dyDescent="0.2">
      <c r="A137" s="6"/>
      <c r="B137" s="338"/>
      <c r="C137" s="224"/>
      <c r="D137" s="263" t="s">
        <v>482</v>
      </c>
      <c r="E137" s="224"/>
    </row>
    <row r="138" spans="1:5" ht="25.5" x14ac:dyDescent="0.2">
      <c r="A138" s="6"/>
      <c r="B138" s="339"/>
      <c r="C138" s="225"/>
      <c r="D138" s="261" t="s">
        <v>521</v>
      </c>
      <c r="E138" s="225"/>
    </row>
    <row r="139" spans="1:5" x14ac:dyDescent="0.2">
      <c r="A139" s="6"/>
      <c r="B139" s="337" t="s">
        <v>377</v>
      </c>
      <c r="C139" s="223" t="s">
        <v>454</v>
      </c>
      <c r="D139" s="265" t="s">
        <v>451</v>
      </c>
      <c r="E139" s="223" t="s">
        <v>455</v>
      </c>
    </row>
    <row r="140" spans="1:5" x14ac:dyDescent="0.2">
      <c r="A140" s="6"/>
      <c r="B140" s="338"/>
      <c r="C140" s="224"/>
      <c r="D140" s="263" t="s">
        <v>482</v>
      </c>
      <c r="E140" s="224"/>
    </row>
    <row r="141" spans="1:5" ht="25.5" x14ac:dyDescent="0.2">
      <c r="A141" s="6"/>
      <c r="B141" s="338"/>
      <c r="C141" s="224"/>
      <c r="D141" s="261" t="s">
        <v>602</v>
      </c>
      <c r="E141" s="224"/>
    </row>
    <row r="142" spans="1:5" ht="25.5" x14ac:dyDescent="0.2">
      <c r="A142" s="6"/>
      <c r="B142" s="338"/>
      <c r="C142" s="224"/>
      <c r="D142" s="261" t="s">
        <v>603</v>
      </c>
      <c r="E142" s="224"/>
    </row>
    <row r="143" spans="1:5" ht="25.5" x14ac:dyDescent="0.2">
      <c r="A143" s="6"/>
      <c r="B143" s="338"/>
      <c r="C143" s="224"/>
      <c r="D143" s="261" t="s">
        <v>604</v>
      </c>
      <c r="E143" s="224"/>
    </row>
    <row r="144" spans="1:5" ht="63.75" x14ac:dyDescent="0.2">
      <c r="A144" s="6"/>
      <c r="B144" s="339"/>
      <c r="C144" s="225"/>
      <c r="D144" s="262" t="s">
        <v>522</v>
      </c>
      <c r="E144" s="225"/>
    </row>
    <row r="145" spans="1:5" x14ac:dyDescent="0.2">
      <c r="A145" s="6"/>
      <c r="B145" s="337" t="s">
        <v>72</v>
      </c>
      <c r="C145" s="223" t="s">
        <v>450</v>
      </c>
      <c r="D145" s="265" t="s">
        <v>451</v>
      </c>
      <c r="E145" s="223" t="s">
        <v>455</v>
      </c>
    </row>
    <row r="146" spans="1:5" x14ac:dyDescent="0.2">
      <c r="A146" s="6"/>
      <c r="B146" s="338"/>
      <c r="C146" s="224"/>
      <c r="D146" s="263" t="s">
        <v>482</v>
      </c>
      <c r="E146" s="224"/>
    </row>
    <row r="147" spans="1:5" ht="38.25" x14ac:dyDescent="0.2">
      <c r="A147" s="6"/>
      <c r="B147" s="338"/>
      <c r="C147" s="224"/>
      <c r="D147" s="261" t="s">
        <v>605</v>
      </c>
      <c r="E147" s="224"/>
    </row>
    <row r="148" spans="1:5" x14ac:dyDescent="0.2">
      <c r="A148" s="6"/>
      <c r="B148" s="338"/>
      <c r="C148" s="224"/>
      <c r="D148" s="264" t="s">
        <v>452</v>
      </c>
      <c r="E148" s="224"/>
    </row>
    <row r="149" spans="1:5" x14ac:dyDescent="0.2">
      <c r="A149" s="6"/>
      <c r="B149" s="338"/>
      <c r="C149" s="224"/>
      <c r="D149" s="263" t="s">
        <v>482</v>
      </c>
      <c r="E149" s="224"/>
    </row>
    <row r="150" spans="1:5" ht="25.5" x14ac:dyDescent="0.2">
      <c r="A150" s="6"/>
      <c r="B150" s="338"/>
      <c r="C150" s="224"/>
      <c r="D150" s="266" t="s">
        <v>523</v>
      </c>
      <c r="E150" s="224"/>
    </row>
    <row r="151" spans="1:5" ht="25.5" x14ac:dyDescent="0.2">
      <c r="A151" s="6"/>
      <c r="B151" s="339"/>
      <c r="C151" s="225"/>
      <c r="D151" s="193" t="s">
        <v>524</v>
      </c>
      <c r="E151" s="225"/>
    </row>
    <row r="152" spans="1:5" x14ac:dyDescent="0.2">
      <c r="A152" s="6"/>
      <c r="B152" s="337" t="s">
        <v>463</v>
      </c>
      <c r="C152" s="223" t="s">
        <v>454</v>
      </c>
      <c r="D152" s="265" t="s">
        <v>451</v>
      </c>
      <c r="E152" s="223" t="s">
        <v>456</v>
      </c>
    </row>
    <row r="153" spans="1:5" x14ac:dyDescent="0.2">
      <c r="A153" s="6"/>
      <c r="B153" s="338"/>
      <c r="C153" s="224"/>
      <c r="D153" s="263" t="s">
        <v>483</v>
      </c>
      <c r="E153" s="224"/>
    </row>
    <row r="154" spans="1:5" ht="51" x14ac:dyDescent="0.2">
      <c r="A154" s="6"/>
      <c r="B154" s="338"/>
      <c r="C154" s="224"/>
      <c r="D154" s="261" t="s">
        <v>642</v>
      </c>
      <c r="E154" s="224"/>
    </row>
    <row r="155" spans="1:5" x14ac:dyDescent="0.2">
      <c r="A155" s="6"/>
      <c r="B155" s="338"/>
      <c r="C155" s="224"/>
      <c r="D155" s="264" t="s">
        <v>452</v>
      </c>
      <c r="E155" s="224"/>
    </row>
    <row r="156" spans="1:5" x14ac:dyDescent="0.2">
      <c r="A156" s="6"/>
      <c r="B156" s="338"/>
      <c r="C156" s="224"/>
      <c r="D156" s="263" t="s">
        <v>483</v>
      </c>
      <c r="E156" s="224"/>
    </row>
    <row r="157" spans="1:5" ht="38.25" x14ac:dyDescent="0.2">
      <c r="A157" s="6"/>
      <c r="B157" s="338"/>
      <c r="C157" s="224"/>
      <c r="D157" s="261" t="s">
        <v>525</v>
      </c>
      <c r="E157" s="224"/>
    </row>
    <row r="158" spans="1:5" ht="25.5" x14ac:dyDescent="0.2">
      <c r="A158" s="6"/>
      <c r="B158" s="339"/>
      <c r="C158" s="225"/>
      <c r="D158" s="193" t="s">
        <v>485</v>
      </c>
      <c r="E158" s="225"/>
    </row>
    <row r="159" spans="1:5" x14ac:dyDescent="0.2">
      <c r="A159" s="6"/>
      <c r="B159" s="337" t="s">
        <v>464</v>
      </c>
      <c r="C159" s="223" t="s">
        <v>450</v>
      </c>
      <c r="D159" s="265" t="s">
        <v>451</v>
      </c>
      <c r="E159" s="223" t="s">
        <v>453</v>
      </c>
    </row>
    <row r="160" spans="1:5" x14ac:dyDescent="0.2">
      <c r="A160" s="6"/>
      <c r="B160" s="338"/>
      <c r="C160" s="224"/>
      <c r="D160" s="263" t="s">
        <v>482</v>
      </c>
      <c r="E160" s="224"/>
    </row>
    <row r="161" spans="1:5" ht="38.25" x14ac:dyDescent="0.2">
      <c r="A161" s="6"/>
      <c r="B161" s="338"/>
      <c r="C161" s="224"/>
      <c r="D161" s="261" t="s">
        <v>526</v>
      </c>
      <c r="E161" s="224"/>
    </row>
    <row r="162" spans="1:5" ht="25.5" x14ac:dyDescent="0.2">
      <c r="A162" s="6"/>
      <c r="B162" s="338"/>
      <c r="C162" s="224"/>
      <c r="D162" s="261" t="s">
        <v>527</v>
      </c>
      <c r="E162" s="224"/>
    </row>
    <row r="163" spans="1:5" ht="25.5" x14ac:dyDescent="0.2">
      <c r="A163" s="6"/>
      <c r="B163" s="338"/>
      <c r="C163" s="224"/>
      <c r="D163" s="261" t="s">
        <v>528</v>
      </c>
      <c r="E163" s="224"/>
    </row>
    <row r="164" spans="1:5" ht="38.25" x14ac:dyDescent="0.2">
      <c r="A164" s="6"/>
      <c r="B164" s="338"/>
      <c r="C164" s="224"/>
      <c r="D164" s="261" t="s">
        <v>529</v>
      </c>
      <c r="E164" s="224"/>
    </row>
    <row r="165" spans="1:5" x14ac:dyDescent="0.2">
      <c r="A165" s="6"/>
      <c r="B165" s="338"/>
      <c r="C165" s="224"/>
      <c r="D165" s="264" t="s">
        <v>452</v>
      </c>
      <c r="E165" s="224"/>
    </row>
    <row r="166" spans="1:5" x14ac:dyDescent="0.2">
      <c r="A166" s="6"/>
      <c r="B166" s="338"/>
      <c r="C166" s="224"/>
      <c r="D166" s="263" t="s">
        <v>482</v>
      </c>
      <c r="E166" s="224"/>
    </row>
    <row r="167" spans="1:5" ht="38.25" x14ac:dyDescent="0.2">
      <c r="A167" s="6"/>
      <c r="B167" s="338"/>
      <c r="C167" s="224"/>
      <c r="D167" s="261" t="s">
        <v>526</v>
      </c>
      <c r="E167" s="224"/>
    </row>
    <row r="168" spans="1:5" ht="25.5" x14ac:dyDescent="0.2">
      <c r="A168" s="6"/>
      <c r="B168" s="339"/>
      <c r="C168" s="225"/>
      <c r="D168" s="261" t="s">
        <v>528</v>
      </c>
      <c r="E168" s="225"/>
    </row>
    <row r="169" spans="1:5" x14ac:dyDescent="0.2">
      <c r="A169" s="6"/>
      <c r="B169" s="322" t="s">
        <v>465</v>
      </c>
      <c r="C169" s="194" t="s">
        <v>450</v>
      </c>
      <c r="D169" s="267" t="s">
        <v>359</v>
      </c>
      <c r="E169" s="194" t="s">
        <v>459</v>
      </c>
    </row>
    <row r="170" spans="1:5" x14ac:dyDescent="0.2">
      <c r="A170" s="6"/>
      <c r="B170" s="337" t="s">
        <v>466</v>
      </c>
      <c r="C170" s="223" t="s">
        <v>454</v>
      </c>
      <c r="D170" s="265" t="s">
        <v>451</v>
      </c>
      <c r="E170" s="223" t="s">
        <v>455</v>
      </c>
    </row>
    <row r="171" spans="1:5" x14ac:dyDescent="0.2">
      <c r="A171" s="6"/>
      <c r="B171" s="338"/>
      <c r="C171" s="224"/>
      <c r="D171" s="263" t="s">
        <v>482</v>
      </c>
      <c r="E171" s="224"/>
    </row>
    <row r="172" spans="1:5" ht="25.5" x14ac:dyDescent="0.2">
      <c r="A172" s="6"/>
      <c r="B172" s="338"/>
      <c r="C172" s="224"/>
      <c r="D172" s="261" t="s">
        <v>530</v>
      </c>
      <c r="E172" s="224"/>
    </row>
    <row r="173" spans="1:5" x14ac:dyDescent="0.2">
      <c r="A173" s="6"/>
      <c r="B173" s="338"/>
      <c r="C173" s="224"/>
      <c r="D173" s="264" t="s">
        <v>452</v>
      </c>
      <c r="E173" s="224"/>
    </row>
    <row r="174" spans="1:5" x14ac:dyDescent="0.2">
      <c r="A174" s="6"/>
      <c r="B174" s="338"/>
      <c r="C174" s="224"/>
      <c r="D174" s="263" t="s">
        <v>483</v>
      </c>
      <c r="E174" s="224"/>
    </row>
    <row r="175" spans="1:5" ht="38.25" x14ac:dyDescent="0.2">
      <c r="A175" s="6"/>
      <c r="B175" s="339"/>
      <c r="C175" s="225"/>
      <c r="D175" s="262" t="s">
        <v>531</v>
      </c>
      <c r="E175" s="225"/>
    </row>
    <row r="176" spans="1:5" s="32" customFormat="1" x14ac:dyDescent="0.2">
      <c r="A176" s="219"/>
      <c r="B176" s="219"/>
      <c r="C176" s="270"/>
      <c r="D176" s="219"/>
      <c r="E176" s="219"/>
    </row>
    <row r="177" spans="2:8" s="32" customFormat="1" x14ac:dyDescent="0.2">
      <c r="B177" s="219" t="s">
        <v>36</v>
      </c>
      <c r="C177" s="65" t="s">
        <v>227</v>
      </c>
      <c r="D177" s="219"/>
      <c r="E177" s="219"/>
    </row>
    <row r="178" spans="2:8" s="32" customFormat="1" x14ac:dyDescent="0.2">
      <c r="B178" s="340" t="s">
        <v>634</v>
      </c>
      <c r="C178" s="340" t="s">
        <v>990</v>
      </c>
      <c r="D178" s="340"/>
      <c r="E178" s="227"/>
      <c r="F178" s="197"/>
      <c r="G178" s="197"/>
      <c r="H178" s="197"/>
    </row>
    <row r="179" spans="2:8" s="32" customFormat="1" x14ac:dyDescent="0.2">
      <c r="B179" s="340"/>
      <c r="C179" s="340" t="s">
        <v>991</v>
      </c>
      <c r="D179" s="340"/>
      <c r="E179" s="227"/>
      <c r="F179" s="197"/>
      <c r="G179" s="197"/>
      <c r="H179" s="197"/>
    </row>
    <row r="180" spans="2:8" s="32" customFormat="1" x14ac:dyDescent="0.2">
      <c r="B180" s="340" t="s">
        <v>220</v>
      </c>
      <c r="C180" s="340" t="s">
        <v>579</v>
      </c>
      <c r="D180" s="340"/>
      <c r="E180" s="227"/>
      <c r="F180" s="197"/>
      <c r="G180" s="197"/>
      <c r="H180" s="197"/>
    </row>
    <row r="181" spans="2:8" s="32" customFormat="1" x14ac:dyDescent="0.2">
      <c r="B181" s="340" t="s">
        <v>35</v>
      </c>
      <c r="C181" s="341" t="s">
        <v>992</v>
      </c>
      <c r="D181" s="341"/>
      <c r="E181" s="226"/>
      <c r="F181" s="198"/>
      <c r="G181" s="198"/>
      <c r="H181" s="198"/>
    </row>
    <row r="182" spans="2:8" s="32" customFormat="1" x14ac:dyDescent="0.2">
      <c r="B182" s="340"/>
      <c r="C182" s="381" t="s">
        <v>993</v>
      </c>
      <c r="D182" s="341"/>
      <c r="E182" s="226"/>
      <c r="F182" s="198"/>
      <c r="G182" s="198"/>
      <c r="H182" s="198"/>
    </row>
    <row r="183" spans="2:8" s="32" customFormat="1" x14ac:dyDescent="0.2">
      <c r="B183" s="340"/>
      <c r="C183" s="341" t="s">
        <v>994</v>
      </c>
      <c r="D183" s="341"/>
      <c r="E183" s="226"/>
      <c r="F183" s="198"/>
      <c r="G183" s="198"/>
      <c r="H183" s="198"/>
    </row>
    <row r="184" spans="2:8" s="32" customFormat="1" x14ac:dyDescent="0.2">
      <c r="B184" s="340"/>
      <c r="C184" s="381" t="s">
        <v>996</v>
      </c>
      <c r="D184" s="341"/>
      <c r="E184" s="226"/>
      <c r="F184" s="198"/>
      <c r="G184" s="198"/>
      <c r="H184" s="198"/>
    </row>
    <row r="185" spans="2:8" s="32" customFormat="1" x14ac:dyDescent="0.2">
      <c r="B185" s="340"/>
      <c r="C185" s="381" t="s">
        <v>995</v>
      </c>
      <c r="D185" s="341"/>
      <c r="E185" s="226"/>
      <c r="F185" s="198"/>
      <c r="G185" s="198"/>
      <c r="H185" s="198"/>
    </row>
    <row r="186" spans="2:8" s="32" customFormat="1" x14ac:dyDescent="0.2">
      <c r="B186" s="340"/>
      <c r="C186" s="341" t="s">
        <v>997</v>
      </c>
      <c r="D186" s="341"/>
      <c r="E186" s="226"/>
      <c r="F186" s="198"/>
      <c r="G186" s="198"/>
      <c r="H186" s="198"/>
    </row>
    <row r="187" spans="2:8" s="32" customFormat="1" x14ac:dyDescent="0.2">
      <c r="B187" s="340"/>
      <c r="C187" s="381" t="s">
        <v>998</v>
      </c>
      <c r="D187" s="341"/>
      <c r="E187" s="226"/>
      <c r="F187" s="198"/>
      <c r="G187" s="198"/>
      <c r="H187" s="198"/>
    </row>
    <row r="188" spans="2:8" s="32" customFormat="1" x14ac:dyDescent="0.2">
      <c r="B188" s="340"/>
      <c r="C188" s="381" t="s">
        <v>999</v>
      </c>
      <c r="D188" s="341"/>
      <c r="E188" s="226"/>
      <c r="F188" s="198"/>
      <c r="G188" s="198"/>
      <c r="H188" s="198"/>
    </row>
    <row r="189" spans="2:8" s="32" customFormat="1" x14ac:dyDescent="0.2">
      <c r="B189" s="340"/>
      <c r="C189" s="381" t="s">
        <v>1000</v>
      </c>
      <c r="D189" s="341"/>
      <c r="E189" s="226"/>
      <c r="F189" s="198"/>
      <c r="G189" s="198"/>
      <c r="H189" s="198"/>
    </row>
    <row r="190" spans="2:8" s="32" customFormat="1" x14ac:dyDescent="0.2">
      <c r="B190" s="340"/>
      <c r="C190" s="381" t="s">
        <v>1002</v>
      </c>
      <c r="D190" s="341"/>
      <c r="E190" s="226"/>
      <c r="F190" s="198"/>
      <c r="G190" s="198"/>
      <c r="H190" s="198"/>
    </row>
    <row r="191" spans="2:8" s="32" customFormat="1" x14ac:dyDescent="0.2">
      <c r="B191" s="340"/>
      <c r="C191" s="381" t="s">
        <v>1001</v>
      </c>
      <c r="D191" s="341"/>
      <c r="E191" s="226"/>
      <c r="F191" s="198"/>
      <c r="G191" s="198"/>
      <c r="H191" s="198"/>
    </row>
    <row r="192" spans="2:8" s="32" customFormat="1" x14ac:dyDescent="0.2">
      <c r="B192" s="340"/>
      <c r="C192" s="341" t="s">
        <v>939</v>
      </c>
      <c r="D192" s="341"/>
      <c r="E192" s="226"/>
      <c r="F192" s="198"/>
      <c r="G192" s="198"/>
      <c r="H192" s="198"/>
    </row>
    <row r="193" spans="1:5" s="32" customFormat="1" x14ac:dyDescent="0.2">
      <c r="B193" s="219"/>
      <c r="C193" s="219" t="s">
        <v>940</v>
      </c>
      <c r="D193" s="219"/>
      <c r="E193" s="219"/>
    </row>
    <row r="194" spans="1:5" s="32" customFormat="1" x14ac:dyDescent="0.2">
      <c r="B194" s="219"/>
      <c r="C194" s="219" t="s">
        <v>941</v>
      </c>
      <c r="D194" s="219"/>
      <c r="E194" s="219"/>
    </row>
    <row r="195" spans="1:5" s="32" customFormat="1" x14ac:dyDescent="0.2">
      <c r="A195" s="219"/>
      <c r="B195" s="219"/>
      <c r="C195" s="219"/>
      <c r="D195" s="219"/>
      <c r="E195" s="219"/>
    </row>
    <row r="196" spans="1:5" s="147" customFormat="1" ht="14.25" x14ac:dyDescent="0.2">
      <c r="A196" s="228"/>
      <c r="B196" s="229" t="s">
        <v>468</v>
      </c>
      <c r="C196" s="228"/>
      <c r="D196" s="228"/>
      <c r="E196" s="228"/>
    </row>
    <row r="197" spans="1:5" s="32" customFormat="1" x14ac:dyDescent="0.2">
      <c r="A197" s="219"/>
      <c r="B197" s="219"/>
      <c r="C197" s="219"/>
      <c r="D197" s="219"/>
      <c r="E197" s="219"/>
    </row>
    <row r="198" spans="1:5" s="32" customFormat="1" x14ac:dyDescent="0.2">
      <c r="A198" s="219"/>
      <c r="B198" s="219"/>
      <c r="C198" s="219"/>
      <c r="D198" s="219"/>
      <c r="E198" s="219"/>
    </row>
    <row r="199" spans="1:5" s="32" customFormat="1" x14ac:dyDescent="0.2">
      <c r="A199" s="219"/>
      <c r="B199" s="219"/>
      <c r="C199" s="219"/>
      <c r="D199" s="219"/>
      <c r="E199" s="219"/>
    </row>
    <row r="200" spans="1:5" s="32" customFormat="1" x14ac:dyDescent="0.2">
      <c r="A200" s="219"/>
      <c r="B200" s="219"/>
      <c r="C200" s="219"/>
      <c r="D200" s="219"/>
      <c r="E200" s="219"/>
    </row>
    <row r="201" spans="1:5" s="32" customFormat="1" x14ac:dyDescent="0.2">
      <c r="A201" s="219"/>
      <c r="B201" s="219"/>
      <c r="C201" s="219"/>
      <c r="D201" s="219"/>
      <c r="E201" s="219"/>
    </row>
    <row r="202" spans="1:5" s="32" customFormat="1" x14ac:dyDescent="0.2">
      <c r="A202" s="219"/>
      <c r="B202" s="219"/>
      <c r="C202" s="219"/>
      <c r="D202" s="219"/>
      <c r="E202" s="219"/>
    </row>
    <row r="203" spans="1:5" s="32" customFormat="1" x14ac:dyDescent="0.2">
      <c r="A203" s="219"/>
      <c r="B203" s="219"/>
      <c r="C203" s="219"/>
      <c r="D203" s="219"/>
      <c r="E203" s="219"/>
    </row>
    <row r="204" spans="1:5" s="32" customFormat="1" x14ac:dyDescent="0.2">
      <c r="A204" s="219"/>
      <c r="B204" s="219"/>
      <c r="C204" s="219"/>
      <c r="D204" s="219"/>
      <c r="E204" s="219"/>
    </row>
    <row r="205" spans="1:5" s="32" customFormat="1" x14ac:dyDescent="0.2">
      <c r="A205" s="219"/>
      <c r="B205" s="219"/>
      <c r="C205" s="219"/>
      <c r="D205" s="219"/>
      <c r="E205" s="219"/>
    </row>
    <row r="206" spans="1:5" s="32" customFormat="1" x14ac:dyDescent="0.2">
      <c r="A206" s="219"/>
      <c r="B206" s="219"/>
      <c r="C206" s="219"/>
      <c r="D206" s="219"/>
      <c r="E206" s="219"/>
    </row>
    <row r="207" spans="1:5" s="32" customFormat="1" x14ac:dyDescent="0.2">
      <c r="A207" s="219"/>
      <c r="B207" s="219"/>
      <c r="C207" s="219"/>
      <c r="D207" s="219"/>
      <c r="E207" s="219"/>
    </row>
    <row r="208" spans="1:5" s="32" customFormat="1" x14ac:dyDescent="0.2">
      <c r="A208" s="219"/>
      <c r="B208" s="219"/>
      <c r="C208" s="219"/>
      <c r="D208" s="219"/>
      <c r="E208" s="219"/>
    </row>
    <row r="209" spans="1:5" s="32" customFormat="1" x14ac:dyDescent="0.2">
      <c r="A209" s="219"/>
      <c r="B209" s="219"/>
      <c r="C209" s="219"/>
      <c r="D209" s="219"/>
      <c r="E209" s="219"/>
    </row>
    <row r="210" spans="1:5" s="32" customFormat="1" x14ac:dyDescent="0.2">
      <c r="A210" s="219"/>
      <c r="B210" s="219"/>
      <c r="C210" s="219"/>
      <c r="D210" s="219"/>
      <c r="E210" s="219"/>
    </row>
    <row r="211" spans="1:5" s="32" customFormat="1" x14ac:dyDescent="0.2">
      <c r="A211" s="219"/>
      <c r="B211" s="219"/>
      <c r="C211" s="219"/>
      <c r="D211" s="219"/>
      <c r="E211" s="219"/>
    </row>
    <row r="212" spans="1:5" s="32" customFormat="1" x14ac:dyDescent="0.2">
      <c r="A212" s="219"/>
      <c r="B212" s="219"/>
      <c r="C212" s="219"/>
      <c r="D212" s="219"/>
      <c r="E212" s="219"/>
    </row>
    <row r="213" spans="1:5" s="32" customFormat="1" x14ac:dyDescent="0.2">
      <c r="A213" s="219"/>
      <c r="B213" s="219"/>
      <c r="C213" s="219"/>
      <c r="D213" s="219"/>
      <c r="E213" s="219"/>
    </row>
    <row r="214" spans="1:5" s="32" customFormat="1" x14ac:dyDescent="0.2">
      <c r="A214" s="219"/>
      <c r="B214" s="219"/>
      <c r="C214" s="219"/>
      <c r="D214" s="219"/>
      <c r="E214" s="219"/>
    </row>
    <row r="215" spans="1:5" s="32" customFormat="1" x14ac:dyDescent="0.2">
      <c r="A215" s="219"/>
      <c r="B215" s="219"/>
      <c r="C215" s="219"/>
      <c r="D215" s="219"/>
      <c r="E215" s="219"/>
    </row>
    <row r="216" spans="1:5" s="32" customFormat="1" x14ac:dyDescent="0.2">
      <c r="A216" s="219"/>
      <c r="B216" s="219"/>
      <c r="C216" s="219"/>
      <c r="D216" s="219"/>
      <c r="E216" s="219"/>
    </row>
    <row r="217" spans="1:5" s="32" customFormat="1" x14ac:dyDescent="0.2">
      <c r="A217" s="219"/>
      <c r="B217" s="219"/>
      <c r="C217" s="219"/>
      <c r="D217" s="219"/>
      <c r="E217" s="219"/>
    </row>
    <row r="218" spans="1:5" s="32" customFormat="1" x14ac:dyDescent="0.2">
      <c r="A218" s="219"/>
      <c r="B218" s="219"/>
      <c r="C218" s="219"/>
      <c r="D218" s="219"/>
      <c r="E218" s="219"/>
    </row>
    <row r="219" spans="1:5" s="32" customFormat="1" x14ac:dyDescent="0.2">
      <c r="A219" s="219"/>
      <c r="B219" s="219"/>
      <c r="C219" s="219"/>
      <c r="D219" s="219"/>
      <c r="E219" s="219"/>
    </row>
    <row r="220" spans="1:5" s="32" customFormat="1" x14ac:dyDescent="0.2">
      <c r="A220" s="219"/>
      <c r="B220" s="219"/>
      <c r="C220" s="219"/>
      <c r="D220" s="219"/>
      <c r="E220" s="219"/>
    </row>
    <row r="221" spans="1:5" s="32" customFormat="1" x14ac:dyDescent="0.2">
      <c r="A221" s="219"/>
      <c r="B221" s="219"/>
      <c r="C221" s="219"/>
      <c r="D221" s="219"/>
      <c r="E221" s="219"/>
    </row>
    <row r="222" spans="1:5" s="32" customFormat="1" x14ac:dyDescent="0.2">
      <c r="A222" s="219"/>
      <c r="B222" s="219"/>
      <c r="C222" s="219"/>
      <c r="D222" s="219"/>
      <c r="E222" s="219"/>
    </row>
    <row r="223" spans="1:5" s="32" customFormat="1" x14ac:dyDescent="0.2">
      <c r="A223" s="219"/>
      <c r="B223" s="219"/>
      <c r="C223" s="219"/>
      <c r="D223" s="219"/>
      <c r="E223" s="219"/>
    </row>
    <row r="224" spans="1:5" s="32" customFormat="1" x14ac:dyDescent="0.2">
      <c r="A224" s="219"/>
      <c r="B224" s="219"/>
      <c r="C224" s="219"/>
      <c r="D224" s="219"/>
      <c r="E224" s="219"/>
    </row>
    <row r="225" spans="1:5" s="32" customFormat="1" x14ac:dyDescent="0.2">
      <c r="A225" s="219"/>
      <c r="B225" s="219"/>
      <c r="C225" s="219"/>
      <c r="D225" s="219"/>
      <c r="E225" s="219"/>
    </row>
    <row r="226" spans="1:5" s="32" customFormat="1" x14ac:dyDescent="0.2">
      <c r="A226" s="219"/>
      <c r="B226" s="219"/>
      <c r="C226" s="219"/>
      <c r="D226" s="219"/>
      <c r="E226" s="219"/>
    </row>
    <row r="227" spans="1:5" s="32" customFormat="1" x14ac:dyDescent="0.2">
      <c r="A227" s="219"/>
      <c r="B227" s="219"/>
      <c r="C227" s="219"/>
      <c r="D227" s="219"/>
      <c r="E227" s="219"/>
    </row>
    <row r="228" spans="1:5" s="32" customFormat="1" x14ac:dyDescent="0.2">
      <c r="A228" s="219"/>
      <c r="B228" s="219"/>
      <c r="C228" s="219"/>
      <c r="D228" s="219"/>
      <c r="E228" s="219"/>
    </row>
    <row r="229" spans="1:5" s="32" customFormat="1" x14ac:dyDescent="0.2">
      <c r="A229" s="219"/>
      <c r="B229" s="219"/>
      <c r="C229" s="219"/>
      <c r="D229" s="219"/>
      <c r="E229" s="219"/>
    </row>
    <row r="230" spans="1:5" s="32" customFormat="1" x14ac:dyDescent="0.2">
      <c r="A230" s="219"/>
      <c r="B230" s="219"/>
      <c r="C230" s="219"/>
      <c r="D230" s="219"/>
      <c r="E230" s="219"/>
    </row>
    <row r="231" spans="1:5" s="32" customFormat="1" x14ac:dyDescent="0.2">
      <c r="A231" s="219"/>
      <c r="B231" s="219"/>
      <c r="C231" s="219"/>
      <c r="D231" s="219"/>
      <c r="E231" s="219"/>
    </row>
    <row r="232" spans="1:5" s="32" customFormat="1" x14ac:dyDescent="0.2">
      <c r="A232" s="219"/>
      <c r="B232" s="219"/>
      <c r="C232" s="219"/>
      <c r="D232" s="219"/>
      <c r="E232" s="219"/>
    </row>
    <row r="233" spans="1:5" s="32" customFormat="1" x14ac:dyDescent="0.2">
      <c r="A233" s="219"/>
      <c r="B233" s="219"/>
      <c r="C233" s="219"/>
      <c r="D233" s="219"/>
      <c r="E233" s="219"/>
    </row>
    <row r="234" spans="1:5" s="32" customFormat="1" x14ac:dyDescent="0.2">
      <c r="A234" s="219"/>
      <c r="B234" s="219"/>
      <c r="C234" s="219"/>
      <c r="D234" s="219"/>
      <c r="E234" s="219"/>
    </row>
    <row r="235" spans="1:5" s="32" customFormat="1" x14ac:dyDescent="0.2">
      <c r="A235" s="219"/>
      <c r="B235" s="219"/>
      <c r="C235" s="219"/>
      <c r="D235" s="219"/>
      <c r="E235" s="219"/>
    </row>
    <row r="236" spans="1:5" s="32" customFormat="1" x14ac:dyDescent="0.2">
      <c r="A236" s="219"/>
      <c r="B236" s="219"/>
      <c r="C236" s="219"/>
      <c r="D236" s="219"/>
      <c r="E236" s="219"/>
    </row>
    <row r="237" spans="1:5" s="32" customFormat="1" x14ac:dyDescent="0.2">
      <c r="A237" s="219"/>
      <c r="B237" s="219"/>
      <c r="C237" s="219"/>
      <c r="D237" s="219"/>
      <c r="E237" s="219"/>
    </row>
    <row r="238" spans="1:5" s="32" customFormat="1" x14ac:dyDescent="0.2">
      <c r="A238" s="219"/>
      <c r="B238" s="219"/>
      <c r="C238" s="219"/>
      <c r="D238" s="219"/>
      <c r="E238" s="219"/>
    </row>
    <row r="239" spans="1:5" s="32" customFormat="1" x14ac:dyDescent="0.2">
      <c r="A239" s="219"/>
      <c r="B239" s="219"/>
      <c r="C239" s="219"/>
      <c r="D239" s="219"/>
      <c r="E239" s="219"/>
    </row>
    <row r="240" spans="1:5" s="32" customFormat="1" x14ac:dyDescent="0.2">
      <c r="A240" s="219"/>
      <c r="B240" s="219"/>
      <c r="C240" s="219"/>
      <c r="D240" s="219"/>
      <c r="E240" s="219"/>
    </row>
    <row r="241" spans="1:5" s="32" customFormat="1" x14ac:dyDescent="0.2">
      <c r="A241" s="219"/>
      <c r="B241" s="219"/>
      <c r="C241" s="219"/>
      <c r="D241" s="219"/>
      <c r="E241" s="219"/>
    </row>
    <row r="242" spans="1:5" s="32" customFormat="1" x14ac:dyDescent="0.2">
      <c r="A242" s="219"/>
      <c r="B242" s="219"/>
      <c r="C242" s="219"/>
      <c r="D242" s="219"/>
      <c r="E242" s="219"/>
    </row>
    <row r="243" spans="1:5" s="32" customFormat="1" x14ac:dyDescent="0.2">
      <c r="A243" s="219"/>
      <c r="B243" s="219"/>
      <c r="C243" s="219"/>
      <c r="D243" s="219"/>
      <c r="E243" s="219"/>
    </row>
    <row r="244" spans="1:5" s="32" customFormat="1" x14ac:dyDescent="0.2">
      <c r="A244" s="219"/>
      <c r="B244" s="219"/>
      <c r="C244" s="219"/>
      <c r="D244" s="219"/>
      <c r="E244" s="219"/>
    </row>
    <row r="245" spans="1:5" s="32" customFormat="1" x14ac:dyDescent="0.2">
      <c r="A245" s="219"/>
      <c r="B245" s="219"/>
      <c r="C245" s="219"/>
      <c r="D245" s="219"/>
      <c r="E245" s="219"/>
    </row>
    <row r="246" spans="1:5" s="32" customFormat="1" x14ac:dyDescent="0.2">
      <c r="A246" s="219"/>
      <c r="B246" s="219"/>
      <c r="C246" s="219"/>
      <c r="D246" s="219"/>
      <c r="E246" s="219"/>
    </row>
    <row r="247" spans="1:5" s="32" customFormat="1" x14ac:dyDescent="0.2">
      <c r="A247" s="219"/>
      <c r="B247" s="219"/>
      <c r="C247" s="219"/>
      <c r="D247" s="219"/>
      <c r="E247" s="219"/>
    </row>
    <row r="248" spans="1:5" s="32" customFormat="1" x14ac:dyDescent="0.2">
      <c r="A248" s="219"/>
      <c r="B248" s="219"/>
      <c r="C248" s="219"/>
      <c r="D248" s="219"/>
      <c r="E248" s="219"/>
    </row>
    <row r="249" spans="1:5" s="32" customFormat="1" x14ac:dyDescent="0.2">
      <c r="A249" s="219"/>
      <c r="B249" s="219"/>
      <c r="C249" s="219"/>
      <c r="D249" s="219"/>
      <c r="E249" s="219"/>
    </row>
    <row r="250" spans="1:5" s="32" customFormat="1" x14ac:dyDescent="0.2">
      <c r="A250" s="219"/>
      <c r="B250" s="219"/>
      <c r="C250" s="219"/>
      <c r="D250" s="219"/>
      <c r="E250" s="219"/>
    </row>
    <row r="251" spans="1:5" s="32" customFormat="1" x14ac:dyDescent="0.2">
      <c r="A251" s="219"/>
      <c r="B251" s="219"/>
      <c r="C251" s="219"/>
      <c r="D251" s="219"/>
      <c r="E251" s="219"/>
    </row>
    <row r="252" spans="1:5" s="32" customFormat="1" x14ac:dyDescent="0.2">
      <c r="A252" s="219"/>
      <c r="B252" s="219"/>
      <c r="C252" s="219"/>
      <c r="D252" s="219"/>
      <c r="E252" s="219"/>
    </row>
    <row r="253" spans="1:5" s="32" customFormat="1" x14ac:dyDescent="0.2">
      <c r="A253" s="219"/>
      <c r="B253" s="219"/>
      <c r="C253" s="219"/>
      <c r="D253" s="219"/>
      <c r="E253" s="219"/>
    </row>
    <row r="254" spans="1:5" s="32" customFormat="1" x14ac:dyDescent="0.2">
      <c r="A254" s="219"/>
      <c r="B254" s="219"/>
      <c r="C254" s="219"/>
      <c r="D254" s="219"/>
      <c r="E254" s="219"/>
    </row>
    <row r="255" spans="1:5" s="32" customFormat="1" x14ac:dyDescent="0.2">
      <c r="A255" s="219"/>
      <c r="B255" s="219"/>
      <c r="C255" s="219"/>
      <c r="D255" s="219"/>
      <c r="E255" s="219"/>
    </row>
    <row r="256" spans="1:5" s="32" customFormat="1" x14ac:dyDescent="0.2">
      <c r="A256" s="219"/>
      <c r="B256" s="219"/>
      <c r="C256" s="219"/>
      <c r="D256" s="219"/>
      <c r="E256" s="219"/>
    </row>
    <row r="257" spans="1:5" s="32" customFormat="1" x14ac:dyDescent="0.2">
      <c r="A257" s="219"/>
      <c r="B257" s="219"/>
      <c r="C257" s="219"/>
      <c r="D257" s="219"/>
      <c r="E257" s="219"/>
    </row>
    <row r="258" spans="1:5" s="32" customFormat="1" x14ac:dyDescent="0.2">
      <c r="A258" s="219"/>
      <c r="B258" s="219"/>
      <c r="C258" s="219"/>
      <c r="D258" s="219"/>
      <c r="E258" s="219"/>
    </row>
    <row r="259" spans="1:5" s="32" customFormat="1" x14ac:dyDescent="0.2">
      <c r="A259" s="219"/>
      <c r="B259" s="219"/>
      <c r="C259" s="219"/>
      <c r="D259" s="219"/>
      <c r="E259" s="219"/>
    </row>
    <row r="260" spans="1:5" s="32" customFormat="1" x14ac:dyDescent="0.2">
      <c r="A260" s="219"/>
      <c r="B260" s="219"/>
      <c r="C260" s="219"/>
      <c r="D260" s="219"/>
      <c r="E260" s="219"/>
    </row>
    <row r="261" spans="1:5" s="32" customFormat="1" x14ac:dyDescent="0.2">
      <c r="A261" s="219"/>
      <c r="B261" s="219"/>
      <c r="C261" s="219"/>
      <c r="D261" s="219"/>
      <c r="E261" s="219"/>
    </row>
    <row r="262" spans="1:5" s="32" customFormat="1" x14ac:dyDescent="0.2">
      <c r="A262" s="219"/>
      <c r="B262" s="219"/>
      <c r="C262" s="219"/>
      <c r="D262" s="219"/>
      <c r="E262" s="219"/>
    </row>
    <row r="263" spans="1:5" s="32" customFormat="1" x14ac:dyDescent="0.2">
      <c r="A263" s="219"/>
      <c r="B263" s="219"/>
      <c r="C263" s="219"/>
      <c r="D263" s="219"/>
      <c r="E263" s="219"/>
    </row>
    <row r="264" spans="1:5" s="32" customFormat="1" x14ac:dyDescent="0.2">
      <c r="A264" s="219"/>
      <c r="B264" s="219"/>
      <c r="C264" s="219"/>
      <c r="D264" s="219"/>
      <c r="E264" s="219"/>
    </row>
    <row r="265" spans="1:5" s="32" customFormat="1" x14ac:dyDescent="0.2">
      <c r="A265" s="219"/>
      <c r="B265" s="219"/>
      <c r="C265" s="219"/>
      <c r="D265" s="219"/>
      <c r="E265" s="219"/>
    </row>
    <row r="266" spans="1:5" s="32" customFormat="1" x14ac:dyDescent="0.2">
      <c r="A266" s="219"/>
      <c r="B266" s="219"/>
      <c r="C266" s="219"/>
      <c r="D266" s="219"/>
      <c r="E266" s="219"/>
    </row>
    <row r="267" spans="1:5" s="32" customFormat="1" x14ac:dyDescent="0.2">
      <c r="A267" s="219"/>
      <c r="B267" s="219"/>
      <c r="C267" s="219"/>
      <c r="D267" s="219"/>
      <c r="E267" s="219"/>
    </row>
    <row r="268" spans="1:5" s="32" customFormat="1" x14ac:dyDescent="0.2">
      <c r="A268" s="219"/>
      <c r="B268" s="219"/>
      <c r="C268" s="219"/>
      <c r="D268" s="219"/>
      <c r="E268" s="219"/>
    </row>
    <row r="269" spans="1:5" s="32" customFormat="1" x14ac:dyDescent="0.2">
      <c r="A269" s="219"/>
      <c r="B269" s="219"/>
      <c r="C269" s="219"/>
      <c r="D269" s="219"/>
      <c r="E269" s="219"/>
    </row>
    <row r="270" spans="1:5" s="32" customFormat="1" x14ac:dyDescent="0.2">
      <c r="A270" s="219"/>
      <c r="B270" s="219"/>
      <c r="C270" s="219"/>
      <c r="D270" s="219"/>
      <c r="E270" s="219"/>
    </row>
    <row r="271" spans="1:5" s="32" customFormat="1" x14ac:dyDescent="0.2">
      <c r="A271" s="219"/>
      <c r="B271" s="219"/>
      <c r="C271" s="219"/>
      <c r="D271" s="219"/>
      <c r="E271" s="219"/>
    </row>
    <row r="272" spans="1:5" s="32" customFormat="1" x14ac:dyDescent="0.2">
      <c r="A272" s="219"/>
      <c r="B272" s="219"/>
      <c r="C272" s="219"/>
      <c r="D272" s="219"/>
      <c r="E272" s="219"/>
    </row>
    <row r="273" spans="1:5" s="32" customFormat="1" x14ac:dyDescent="0.2">
      <c r="A273" s="219"/>
      <c r="B273" s="219"/>
      <c r="C273" s="219"/>
      <c r="D273" s="219"/>
      <c r="E273" s="219"/>
    </row>
    <row r="274" spans="1:5" s="32" customFormat="1" x14ac:dyDescent="0.2">
      <c r="A274" s="219"/>
      <c r="B274" s="219"/>
      <c r="C274" s="219"/>
      <c r="D274" s="219"/>
      <c r="E274" s="219"/>
    </row>
    <row r="275" spans="1:5" s="32" customFormat="1" x14ac:dyDescent="0.2">
      <c r="A275" s="219"/>
      <c r="B275" s="219"/>
      <c r="C275" s="219"/>
      <c r="D275" s="219"/>
      <c r="E275" s="219"/>
    </row>
    <row r="276" spans="1:5" s="32" customFormat="1" x14ac:dyDescent="0.2">
      <c r="A276" s="219"/>
      <c r="B276" s="219"/>
      <c r="C276" s="219"/>
      <c r="D276" s="219"/>
      <c r="E276" s="219"/>
    </row>
    <row r="277" spans="1:5" s="32" customFormat="1" x14ac:dyDescent="0.2">
      <c r="A277" s="219"/>
      <c r="B277" s="219"/>
      <c r="C277" s="219"/>
      <c r="D277" s="219"/>
      <c r="E277" s="219"/>
    </row>
    <row r="278" spans="1:5" s="32" customFormat="1" x14ac:dyDescent="0.2">
      <c r="A278" s="219"/>
      <c r="B278" s="219"/>
      <c r="C278" s="219"/>
      <c r="D278" s="219"/>
      <c r="E278" s="219"/>
    </row>
    <row r="279" spans="1:5" s="32" customFormat="1" x14ac:dyDescent="0.2">
      <c r="A279" s="219"/>
      <c r="B279" s="219"/>
      <c r="C279" s="219"/>
      <c r="D279" s="219"/>
      <c r="E279" s="219"/>
    </row>
    <row r="280" spans="1:5" s="32" customFormat="1" x14ac:dyDescent="0.2">
      <c r="A280" s="219"/>
      <c r="B280" s="219"/>
      <c r="C280" s="219"/>
      <c r="D280" s="219"/>
      <c r="E280" s="219"/>
    </row>
    <row r="281" spans="1:5" s="32" customFormat="1" x14ac:dyDescent="0.2">
      <c r="A281" s="219"/>
      <c r="B281" s="219"/>
      <c r="C281" s="219"/>
      <c r="D281" s="219"/>
      <c r="E281" s="219"/>
    </row>
    <row r="282" spans="1:5" s="32" customFormat="1" x14ac:dyDescent="0.2">
      <c r="A282" s="219"/>
      <c r="B282" s="219"/>
      <c r="C282" s="219"/>
      <c r="D282" s="219"/>
      <c r="E282" s="219"/>
    </row>
    <row r="283" spans="1:5" s="32" customFormat="1" x14ac:dyDescent="0.2">
      <c r="A283" s="219"/>
      <c r="B283" s="219"/>
      <c r="C283" s="219"/>
      <c r="D283" s="219"/>
      <c r="E283" s="219"/>
    </row>
    <row r="284" spans="1:5" s="32" customFormat="1" x14ac:dyDescent="0.2">
      <c r="A284" s="219"/>
      <c r="B284" s="219"/>
      <c r="C284" s="219"/>
      <c r="D284" s="219"/>
      <c r="E284" s="219"/>
    </row>
    <row r="285" spans="1:5" s="32" customFormat="1" x14ac:dyDescent="0.2">
      <c r="A285" s="219"/>
      <c r="B285" s="219"/>
      <c r="C285" s="219"/>
      <c r="D285" s="219"/>
      <c r="E285" s="219"/>
    </row>
    <row r="286" spans="1:5" s="32" customFormat="1" x14ac:dyDescent="0.2">
      <c r="A286" s="219"/>
      <c r="B286" s="219"/>
      <c r="C286" s="219"/>
      <c r="D286" s="219"/>
      <c r="E286" s="219"/>
    </row>
    <row r="287" spans="1:5" s="32" customFormat="1" x14ac:dyDescent="0.2">
      <c r="A287" s="219"/>
      <c r="B287" s="219"/>
      <c r="C287" s="219"/>
      <c r="D287" s="219"/>
      <c r="E287" s="219"/>
    </row>
    <row r="288" spans="1:5" s="32" customFormat="1" x14ac:dyDescent="0.2">
      <c r="A288" s="219"/>
      <c r="B288" s="219"/>
      <c r="C288" s="219"/>
      <c r="D288" s="219"/>
      <c r="E288" s="219"/>
    </row>
    <row r="289" spans="1:5" s="32" customFormat="1" x14ac:dyDescent="0.2">
      <c r="A289" s="219"/>
      <c r="B289" s="219"/>
      <c r="C289" s="219"/>
      <c r="D289" s="219"/>
      <c r="E289" s="219"/>
    </row>
    <row r="290" spans="1:5" s="32" customFormat="1" x14ac:dyDescent="0.2">
      <c r="A290" s="219"/>
      <c r="B290" s="219"/>
      <c r="C290" s="219"/>
      <c r="D290" s="219"/>
      <c r="E290" s="219"/>
    </row>
    <row r="291" spans="1:5" s="32" customFormat="1" x14ac:dyDescent="0.2">
      <c r="A291" s="219"/>
      <c r="B291" s="219"/>
      <c r="C291" s="219"/>
      <c r="D291" s="219"/>
      <c r="E291" s="219"/>
    </row>
    <row r="292" spans="1:5" s="32" customFormat="1" x14ac:dyDescent="0.2">
      <c r="A292" s="219"/>
      <c r="B292" s="219"/>
      <c r="C292" s="219"/>
      <c r="D292" s="219"/>
      <c r="E292" s="219"/>
    </row>
    <row r="293" spans="1:5" s="32" customFormat="1" x14ac:dyDescent="0.2">
      <c r="A293" s="219"/>
      <c r="B293" s="219"/>
      <c r="C293" s="219"/>
      <c r="D293" s="219"/>
      <c r="E293" s="219"/>
    </row>
    <row r="294" spans="1:5" s="32" customFormat="1" x14ac:dyDescent="0.2">
      <c r="A294" s="219"/>
      <c r="B294" s="219"/>
      <c r="C294" s="219"/>
      <c r="D294" s="219"/>
      <c r="E294" s="219"/>
    </row>
    <row r="295" spans="1:5" s="32" customFormat="1" x14ac:dyDescent="0.2">
      <c r="A295" s="219"/>
      <c r="B295" s="219"/>
      <c r="C295" s="219"/>
      <c r="D295" s="219"/>
      <c r="E295" s="219"/>
    </row>
    <row r="296" spans="1:5" s="32" customFormat="1" x14ac:dyDescent="0.2">
      <c r="A296" s="219"/>
      <c r="B296" s="219"/>
      <c r="C296" s="219"/>
      <c r="D296" s="219"/>
      <c r="E296" s="219"/>
    </row>
    <row r="297" spans="1:5" s="32" customFormat="1" x14ac:dyDescent="0.2">
      <c r="A297" s="219"/>
      <c r="B297" s="219"/>
      <c r="C297" s="219"/>
      <c r="D297" s="219"/>
      <c r="E297" s="219"/>
    </row>
    <row r="298" spans="1:5" s="32" customFormat="1" x14ac:dyDescent="0.2">
      <c r="A298" s="219"/>
      <c r="B298" s="219"/>
      <c r="C298" s="219"/>
      <c r="D298" s="219"/>
      <c r="E298" s="219"/>
    </row>
    <row r="299" spans="1:5" s="32" customFormat="1" x14ac:dyDescent="0.2">
      <c r="A299" s="219"/>
      <c r="B299" s="219"/>
      <c r="C299" s="219"/>
      <c r="D299" s="219"/>
      <c r="E299" s="219"/>
    </row>
    <row r="300" spans="1:5" s="32" customFormat="1" x14ac:dyDescent="0.2">
      <c r="A300" s="219"/>
      <c r="B300" s="219"/>
      <c r="C300" s="219"/>
      <c r="D300" s="219"/>
      <c r="E300" s="219"/>
    </row>
    <row r="301" spans="1:5" s="32" customFormat="1" x14ac:dyDescent="0.2">
      <c r="A301" s="219"/>
      <c r="B301" s="219"/>
      <c r="C301" s="219"/>
      <c r="D301" s="219"/>
      <c r="E301" s="219"/>
    </row>
    <row r="302" spans="1:5" s="32" customFormat="1" x14ac:dyDescent="0.2">
      <c r="A302" s="219"/>
      <c r="B302" s="219"/>
      <c r="C302" s="219"/>
      <c r="D302" s="219"/>
      <c r="E302" s="219"/>
    </row>
    <row r="303" spans="1:5" s="32" customFormat="1" x14ac:dyDescent="0.2">
      <c r="A303" s="219"/>
      <c r="B303" s="219"/>
      <c r="C303" s="219"/>
      <c r="D303" s="219"/>
      <c r="E303" s="219"/>
    </row>
    <row r="304" spans="1:5" s="32" customFormat="1" x14ac:dyDescent="0.2">
      <c r="A304" s="219"/>
      <c r="B304" s="219"/>
      <c r="C304" s="219"/>
      <c r="D304" s="219"/>
      <c r="E304" s="219"/>
    </row>
    <row r="305" spans="1:5" s="32" customFormat="1" x14ac:dyDescent="0.2">
      <c r="A305" s="219"/>
      <c r="B305" s="219"/>
      <c r="C305" s="219"/>
      <c r="D305" s="219"/>
      <c r="E305" s="219"/>
    </row>
    <row r="306" spans="1:5" s="32" customFormat="1" x14ac:dyDescent="0.2">
      <c r="A306" s="219"/>
      <c r="B306" s="219"/>
      <c r="C306" s="219"/>
      <c r="D306" s="219"/>
      <c r="E306" s="219"/>
    </row>
    <row r="307" spans="1:5" s="32" customFormat="1" x14ac:dyDescent="0.2">
      <c r="A307" s="219"/>
      <c r="B307" s="219"/>
      <c r="C307" s="219"/>
      <c r="D307" s="219"/>
      <c r="E307" s="219"/>
    </row>
    <row r="308" spans="1:5" s="32" customFormat="1" x14ac:dyDescent="0.2">
      <c r="A308" s="219"/>
      <c r="B308" s="219"/>
      <c r="C308" s="219"/>
      <c r="D308" s="219"/>
      <c r="E308" s="219"/>
    </row>
    <row r="309" spans="1:5" s="32" customFormat="1" x14ac:dyDescent="0.2">
      <c r="A309" s="219"/>
      <c r="B309" s="219"/>
      <c r="C309" s="219"/>
      <c r="D309" s="219"/>
      <c r="E309" s="219"/>
    </row>
    <row r="310" spans="1:5" s="32" customFormat="1" x14ac:dyDescent="0.2">
      <c r="A310" s="219"/>
      <c r="B310" s="219"/>
      <c r="C310" s="219"/>
      <c r="D310" s="219"/>
      <c r="E310" s="219"/>
    </row>
    <row r="311" spans="1:5" s="32" customFormat="1" x14ac:dyDescent="0.2">
      <c r="A311" s="219"/>
      <c r="B311" s="219"/>
      <c r="C311" s="219"/>
      <c r="D311" s="219"/>
      <c r="E311" s="219"/>
    </row>
    <row r="312" spans="1:5" s="32" customFormat="1" x14ac:dyDescent="0.2">
      <c r="A312" s="219"/>
      <c r="B312" s="219"/>
      <c r="C312" s="219"/>
      <c r="D312" s="219"/>
      <c r="E312" s="219"/>
    </row>
    <row r="313" spans="1:5" s="32" customFormat="1" x14ac:dyDescent="0.2">
      <c r="A313" s="219"/>
      <c r="B313" s="219"/>
      <c r="C313" s="219"/>
      <c r="D313" s="219"/>
      <c r="E313" s="219"/>
    </row>
    <row r="314" spans="1:5" s="32" customFormat="1" x14ac:dyDescent="0.2">
      <c r="A314" s="219"/>
      <c r="B314" s="219"/>
      <c r="C314" s="219"/>
      <c r="D314" s="219"/>
      <c r="E314" s="219"/>
    </row>
    <row r="315" spans="1:5" s="32" customFormat="1" x14ac:dyDescent="0.2">
      <c r="A315" s="219"/>
      <c r="B315" s="219"/>
      <c r="C315" s="219"/>
      <c r="D315" s="219"/>
      <c r="E315" s="219"/>
    </row>
    <row r="316" spans="1:5" s="32" customFormat="1" x14ac:dyDescent="0.2">
      <c r="A316" s="219"/>
      <c r="B316" s="219"/>
      <c r="C316" s="219"/>
      <c r="D316" s="219"/>
      <c r="E316" s="219"/>
    </row>
    <row r="317" spans="1:5" s="32" customFormat="1" x14ac:dyDescent="0.2">
      <c r="A317" s="219"/>
      <c r="B317" s="219"/>
      <c r="C317" s="219"/>
      <c r="D317" s="219"/>
      <c r="E317" s="219"/>
    </row>
    <row r="318" spans="1:5" s="32" customFormat="1" x14ac:dyDescent="0.2">
      <c r="A318" s="219"/>
      <c r="B318" s="219"/>
      <c r="C318" s="219"/>
      <c r="D318" s="219"/>
      <c r="E318" s="219"/>
    </row>
    <row r="319" spans="1:5" s="32" customFormat="1" x14ac:dyDescent="0.2">
      <c r="A319" s="219"/>
      <c r="B319" s="219"/>
      <c r="C319" s="219"/>
      <c r="D319" s="219"/>
      <c r="E319" s="219"/>
    </row>
    <row r="320" spans="1:5" s="32" customFormat="1" x14ac:dyDescent="0.2">
      <c r="A320" s="219"/>
      <c r="B320" s="219"/>
      <c r="C320" s="219"/>
      <c r="D320" s="219"/>
      <c r="E320" s="219"/>
    </row>
    <row r="321" spans="1:5" s="32" customFormat="1" x14ac:dyDescent="0.2">
      <c r="A321" s="219"/>
      <c r="B321" s="219"/>
      <c r="C321" s="219"/>
      <c r="D321" s="219"/>
      <c r="E321" s="219"/>
    </row>
    <row r="322" spans="1:5" s="32" customFormat="1" x14ac:dyDescent="0.2">
      <c r="A322" s="219"/>
      <c r="B322" s="219"/>
      <c r="C322" s="219"/>
      <c r="D322" s="219"/>
      <c r="E322" s="219"/>
    </row>
    <row r="323" spans="1:5" s="32" customFormat="1" x14ac:dyDescent="0.2">
      <c r="A323" s="219"/>
      <c r="B323" s="219"/>
      <c r="C323" s="219"/>
      <c r="D323" s="219"/>
      <c r="E323" s="219"/>
    </row>
    <row r="324" spans="1:5" s="32" customFormat="1" x14ac:dyDescent="0.2">
      <c r="A324" s="219"/>
      <c r="B324" s="219"/>
      <c r="C324" s="219"/>
      <c r="D324" s="219"/>
      <c r="E324" s="219"/>
    </row>
    <row r="325" spans="1:5" s="32" customFormat="1" x14ac:dyDescent="0.2">
      <c r="A325" s="219"/>
      <c r="B325" s="219"/>
      <c r="C325" s="219"/>
      <c r="D325" s="219"/>
      <c r="E325" s="219"/>
    </row>
    <row r="326" spans="1:5" s="32" customFormat="1" x14ac:dyDescent="0.2">
      <c r="A326" s="219"/>
      <c r="B326" s="219"/>
      <c r="C326" s="219"/>
      <c r="D326" s="219"/>
      <c r="E326" s="219"/>
    </row>
    <row r="327" spans="1:5" s="32" customFormat="1" x14ac:dyDescent="0.2">
      <c r="A327" s="219"/>
      <c r="B327" s="219"/>
      <c r="C327" s="219"/>
      <c r="D327" s="219"/>
      <c r="E327" s="219"/>
    </row>
    <row r="328" spans="1:5" s="32" customFormat="1" x14ac:dyDescent="0.2">
      <c r="A328" s="219"/>
      <c r="B328" s="219"/>
      <c r="C328" s="219"/>
      <c r="D328" s="219"/>
      <c r="E328" s="219"/>
    </row>
    <row r="329" spans="1:5" s="32" customFormat="1" x14ac:dyDescent="0.2">
      <c r="A329" s="219"/>
      <c r="B329" s="219"/>
      <c r="C329" s="219"/>
      <c r="D329" s="219"/>
      <c r="E329" s="219"/>
    </row>
    <row r="330" spans="1:5" s="32" customFormat="1" x14ac:dyDescent="0.2">
      <c r="A330" s="219"/>
      <c r="B330" s="219"/>
      <c r="C330" s="219"/>
      <c r="D330" s="219"/>
      <c r="E330" s="219"/>
    </row>
    <row r="331" spans="1:5" s="32" customFormat="1" x14ac:dyDescent="0.2">
      <c r="A331" s="219"/>
      <c r="B331" s="219"/>
      <c r="C331" s="219"/>
      <c r="D331" s="219"/>
      <c r="E331" s="219"/>
    </row>
    <row r="332" spans="1:5" s="32" customFormat="1" x14ac:dyDescent="0.2">
      <c r="A332" s="219"/>
      <c r="B332" s="219"/>
      <c r="C332" s="219"/>
      <c r="D332" s="219"/>
      <c r="E332" s="219"/>
    </row>
    <row r="333" spans="1:5" s="32" customFormat="1" x14ac:dyDescent="0.2">
      <c r="A333" s="219"/>
      <c r="B333" s="219"/>
      <c r="C333" s="219"/>
      <c r="D333" s="219"/>
      <c r="E333" s="219"/>
    </row>
    <row r="334" spans="1:5" s="32" customFormat="1" x14ac:dyDescent="0.2">
      <c r="A334" s="219"/>
      <c r="B334" s="219"/>
      <c r="C334" s="219"/>
      <c r="D334" s="219"/>
      <c r="E334" s="219"/>
    </row>
    <row r="335" spans="1:5" s="32" customFormat="1" x14ac:dyDescent="0.2">
      <c r="A335" s="219"/>
      <c r="B335" s="219"/>
      <c r="C335" s="219"/>
      <c r="D335" s="219"/>
      <c r="E335" s="219"/>
    </row>
    <row r="336" spans="1:5" s="32" customFormat="1" x14ac:dyDescent="0.2">
      <c r="A336" s="219"/>
      <c r="B336" s="219"/>
      <c r="C336" s="219"/>
      <c r="D336" s="219"/>
      <c r="E336" s="219"/>
    </row>
    <row r="337" spans="1:5" s="32" customFormat="1" x14ac:dyDescent="0.2">
      <c r="A337" s="219"/>
      <c r="B337" s="219"/>
      <c r="C337" s="219"/>
      <c r="D337" s="219"/>
      <c r="E337" s="219"/>
    </row>
    <row r="338" spans="1:5" s="32" customFormat="1" x14ac:dyDescent="0.2">
      <c r="A338" s="219"/>
      <c r="B338" s="219"/>
      <c r="C338" s="219"/>
      <c r="D338" s="219"/>
      <c r="E338" s="219"/>
    </row>
    <row r="339" spans="1:5" s="32" customFormat="1" x14ac:dyDescent="0.2">
      <c r="A339" s="219"/>
      <c r="B339" s="219"/>
      <c r="C339" s="219"/>
      <c r="D339" s="219"/>
      <c r="E339" s="219"/>
    </row>
    <row r="340" spans="1:5" s="32" customFormat="1" x14ac:dyDescent="0.2">
      <c r="A340" s="219"/>
      <c r="B340" s="219"/>
      <c r="C340" s="219"/>
      <c r="D340" s="219"/>
      <c r="E340" s="219"/>
    </row>
    <row r="341" spans="1:5" s="32" customFormat="1" x14ac:dyDescent="0.2">
      <c r="A341" s="219"/>
      <c r="B341" s="219"/>
      <c r="C341" s="219"/>
      <c r="D341" s="219"/>
      <c r="E341" s="219"/>
    </row>
    <row r="342" spans="1:5" s="32" customFormat="1" x14ac:dyDescent="0.2">
      <c r="A342" s="219"/>
      <c r="B342" s="219"/>
      <c r="C342" s="219"/>
      <c r="D342" s="219"/>
      <c r="E342" s="219"/>
    </row>
    <row r="343" spans="1:5" s="32" customFormat="1" x14ac:dyDescent="0.2">
      <c r="A343" s="219"/>
      <c r="B343" s="219"/>
      <c r="C343" s="219"/>
      <c r="D343" s="219"/>
      <c r="E343" s="219"/>
    </row>
    <row r="344" spans="1:5" s="32" customFormat="1" x14ac:dyDescent="0.2">
      <c r="A344" s="219"/>
      <c r="B344" s="219"/>
      <c r="C344" s="219"/>
      <c r="D344" s="219"/>
      <c r="E344" s="219"/>
    </row>
    <row r="345" spans="1:5" s="32" customFormat="1" x14ac:dyDescent="0.2">
      <c r="A345" s="219"/>
      <c r="B345" s="219"/>
      <c r="C345" s="219"/>
      <c r="D345" s="219"/>
      <c r="E345" s="219"/>
    </row>
    <row r="346" spans="1:5" s="32" customFormat="1" x14ac:dyDescent="0.2">
      <c r="A346" s="219"/>
      <c r="B346" s="219"/>
      <c r="C346" s="219"/>
      <c r="D346" s="219"/>
      <c r="E346" s="219"/>
    </row>
    <row r="347" spans="1:5" s="32" customFormat="1" x14ac:dyDescent="0.2">
      <c r="A347" s="219"/>
      <c r="B347" s="219"/>
      <c r="C347" s="219"/>
      <c r="D347" s="219"/>
      <c r="E347" s="219"/>
    </row>
    <row r="348" spans="1:5" s="32" customFormat="1" x14ac:dyDescent="0.2">
      <c r="A348" s="219"/>
      <c r="B348" s="219"/>
      <c r="C348" s="219"/>
      <c r="D348" s="219"/>
      <c r="E348" s="219"/>
    </row>
    <row r="349" spans="1:5" s="32" customFormat="1" x14ac:dyDescent="0.2">
      <c r="A349" s="219"/>
      <c r="B349" s="219"/>
      <c r="C349" s="219"/>
      <c r="D349" s="219"/>
      <c r="E349" s="219"/>
    </row>
    <row r="350" spans="1:5" s="32" customFormat="1" x14ac:dyDescent="0.2">
      <c r="A350" s="219"/>
      <c r="B350" s="219"/>
      <c r="C350" s="219"/>
      <c r="D350" s="219"/>
      <c r="E350" s="219"/>
    </row>
    <row r="351" spans="1:5" s="32" customFormat="1" x14ac:dyDescent="0.2">
      <c r="A351" s="219"/>
      <c r="B351" s="219"/>
      <c r="C351" s="219"/>
      <c r="D351" s="219"/>
      <c r="E351" s="219"/>
    </row>
    <row r="352" spans="1:5" s="32" customFormat="1" x14ac:dyDescent="0.2">
      <c r="A352" s="219"/>
      <c r="B352" s="219"/>
      <c r="C352" s="219"/>
      <c r="D352" s="219"/>
      <c r="E352" s="219"/>
    </row>
    <row r="353" spans="1:5" s="32" customFormat="1" x14ac:dyDescent="0.2">
      <c r="A353" s="219"/>
      <c r="B353" s="219"/>
      <c r="C353" s="219"/>
      <c r="D353" s="219"/>
      <c r="E353" s="219"/>
    </row>
    <row r="354" spans="1:5" s="32" customFormat="1" x14ac:dyDescent="0.2">
      <c r="A354" s="219"/>
      <c r="B354" s="219"/>
      <c r="C354" s="219"/>
      <c r="D354" s="219"/>
      <c r="E354" s="219"/>
    </row>
    <row r="355" spans="1:5" s="32" customFormat="1" x14ac:dyDescent="0.2">
      <c r="A355" s="219"/>
      <c r="B355" s="219"/>
      <c r="C355" s="219"/>
      <c r="D355" s="219"/>
      <c r="E355" s="219"/>
    </row>
    <row r="356" spans="1:5" s="32" customFormat="1" x14ac:dyDescent="0.2">
      <c r="A356" s="219"/>
      <c r="B356" s="219"/>
      <c r="C356" s="219"/>
      <c r="D356" s="219"/>
      <c r="E356" s="219"/>
    </row>
    <row r="357" spans="1:5" s="32" customFormat="1" x14ac:dyDescent="0.2">
      <c r="A357" s="219"/>
      <c r="B357" s="219"/>
      <c r="C357" s="219"/>
      <c r="D357" s="219"/>
      <c r="E357" s="219"/>
    </row>
    <row r="358" spans="1:5" s="32" customFormat="1" x14ac:dyDescent="0.2">
      <c r="A358" s="219"/>
      <c r="B358" s="219"/>
      <c r="C358" s="219"/>
      <c r="D358" s="219"/>
      <c r="E358" s="219"/>
    </row>
    <row r="359" spans="1:5" s="32" customFormat="1" x14ac:dyDescent="0.2">
      <c r="A359" s="219"/>
      <c r="B359" s="219"/>
      <c r="C359" s="219"/>
      <c r="D359" s="219"/>
      <c r="E359" s="219"/>
    </row>
    <row r="360" spans="1:5" s="32" customFormat="1" x14ac:dyDescent="0.2">
      <c r="A360" s="219"/>
      <c r="B360" s="219"/>
      <c r="C360" s="219"/>
      <c r="D360" s="219"/>
      <c r="E360" s="219"/>
    </row>
    <row r="361" spans="1:5" s="32" customFormat="1" x14ac:dyDescent="0.2">
      <c r="A361" s="219"/>
      <c r="B361" s="219"/>
      <c r="C361" s="219"/>
      <c r="D361" s="219"/>
      <c r="E361" s="219"/>
    </row>
    <row r="362" spans="1:5" s="32" customFormat="1" x14ac:dyDescent="0.2">
      <c r="A362" s="219"/>
      <c r="B362" s="219"/>
      <c r="C362" s="219"/>
      <c r="D362" s="219"/>
      <c r="E362" s="219"/>
    </row>
    <row r="363" spans="1:5" s="32" customFormat="1" x14ac:dyDescent="0.2">
      <c r="A363" s="219"/>
      <c r="B363" s="219"/>
      <c r="C363" s="219"/>
      <c r="D363" s="219"/>
      <c r="E363" s="219"/>
    </row>
    <row r="364" spans="1:5" s="32" customFormat="1" x14ac:dyDescent="0.2">
      <c r="A364" s="219"/>
      <c r="B364" s="219"/>
      <c r="C364" s="219"/>
      <c r="D364" s="219"/>
      <c r="E364" s="219"/>
    </row>
    <row r="365" spans="1:5" s="32" customFormat="1" x14ac:dyDescent="0.2">
      <c r="A365" s="219"/>
      <c r="B365" s="219"/>
      <c r="C365" s="219"/>
      <c r="D365" s="219"/>
      <c r="E365" s="219"/>
    </row>
    <row r="366" spans="1:5" s="32" customFormat="1" x14ac:dyDescent="0.2">
      <c r="A366" s="219"/>
      <c r="B366" s="219"/>
      <c r="C366" s="219"/>
      <c r="D366" s="219"/>
      <c r="E366" s="219"/>
    </row>
    <row r="367" spans="1:5" s="32" customFormat="1" x14ac:dyDescent="0.2">
      <c r="A367" s="219"/>
      <c r="B367" s="219"/>
      <c r="C367" s="219"/>
      <c r="D367" s="219"/>
      <c r="E367" s="219"/>
    </row>
    <row r="368" spans="1:5" s="32" customFormat="1" x14ac:dyDescent="0.2">
      <c r="A368" s="219"/>
      <c r="B368" s="219"/>
      <c r="C368" s="219"/>
      <c r="D368" s="219"/>
      <c r="E368" s="219"/>
    </row>
    <row r="369" spans="1:5" s="32" customFormat="1" x14ac:dyDescent="0.2">
      <c r="A369" s="219"/>
      <c r="B369" s="219"/>
      <c r="C369" s="219"/>
      <c r="D369" s="219"/>
      <c r="E369" s="219"/>
    </row>
    <row r="370" spans="1:5" s="32" customFormat="1" x14ac:dyDescent="0.2">
      <c r="A370" s="219"/>
      <c r="B370" s="219"/>
      <c r="C370" s="219"/>
      <c r="D370" s="219"/>
      <c r="E370" s="219"/>
    </row>
    <row r="371" spans="1:5" s="32" customFormat="1" x14ac:dyDescent="0.2">
      <c r="A371" s="219"/>
      <c r="B371" s="219"/>
      <c r="C371" s="219"/>
      <c r="D371" s="219"/>
      <c r="E371" s="219"/>
    </row>
    <row r="372" spans="1:5" s="32" customFormat="1" x14ac:dyDescent="0.2">
      <c r="A372" s="219"/>
      <c r="B372" s="219"/>
      <c r="C372" s="219"/>
      <c r="D372" s="219"/>
      <c r="E372" s="219"/>
    </row>
    <row r="373" spans="1:5" s="32" customFormat="1" x14ac:dyDescent="0.2">
      <c r="A373" s="219"/>
      <c r="B373" s="219"/>
      <c r="C373" s="219"/>
      <c r="D373" s="219"/>
      <c r="E373" s="219"/>
    </row>
    <row r="374" spans="1:5" s="32" customFormat="1" x14ac:dyDescent="0.2">
      <c r="A374" s="219"/>
      <c r="B374" s="219"/>
      <c r="C374" s="219"/>
      <c r="D374" s="219"/>
      <c r="E374" s="219"/>
    </row>
    <row r="375" spans="1:5" s="32" customFormat="1" x14ac:dyDescent="0.2">
      <c r="A375" s="219"/>
      <c r="B375" s="219"/>
      <c r="C375" s="219"/>
      <c r="D375" s="219"/>
      <c r="E375" s="219"/>
    </row>
    <row r="376" spans="1:5" s="32" customFormat="1" x14ac:dyDescent="0.2">
      <c r="A376" s="219"/>
      <c r="B376" s="219"/>
      <c r="C376" s="219"/>
      <c r="D376" s="219"/>
      <c r="E376" s="219"/>
    </row>
    <row r="377" spans="1:5" s="32" customFormat="1" x14ac:dyDescent="0.2">
      <c r="A377" s="219"/>
      <c r="B377" s="219"/>
      <c r="C377" s="219"/>
      <c r="D377" s="219"/>
      <c r="E377" s="219"/>
    </row>
    <row r="378" spans="1:5" s="32" customFormat="1" x14ac:dyDescent="0.2">
      <c r="A378" s="219"/>
      <c r="B378" s="219"/>
      <c r="C378" s="219"/>
      <c r="D378" s="219"/>
      <c r="E378" s="219"/>
    </row>
    <row r="379" spans="1:5" s="32" customFormat="1" x14ac:dyDescent="0.2">
      <c r="A379" s="219"/>
      <c r="B379" s="219"/>
      <c r="C379" s="219"/>
      <c r="D379" s="219"/>
      <c r="E379" s="219"/>
    </row>
    <row r="380" spans="1:5" s="32" customFormat="1" x14ac:dyDescent="0.2">
      <c r="A380" s="219"/>
      <c r="B380" s="219"/>
      <c r="C380" s="219"/>
      <c r="D380" s="219"/>
      <c r="E380" s="219"/>
    </row>
    <row r="381" spans="1:5" s="32" customFormat="1" x14ac:dyDescent="0.2">
      <c r="A381" s="219"/>
      <c r="B381" s="219"/>
      <c r="C381" s="219"/>
      <c r="D381" s="219"/>
      <c r="E381" s="219"/>
    </row>
    <row r="382" spans="1:5" s="32" customFormat="1" x14ac:dyDescent="0.2">
      <c r="A382" s="219"/>
      <c r="B382" s="219"/>
      <c r="C382" s="219"/>
      <c r="D382" s="219"/>
      <c r="E382" s="219"/>
    </row>
    <row r="383" spans="1:5" s="32" customFormat="1" x14ac:dyDescent="0.2">
      <c r="A383" s="219"/>
      <c r="B383" s="219"/>
      <c r="C383" s="219"/>
      <c r="D383" s="219"/>
      <c r="E383" s="219"/>
    </row>
    <row r="384" spans="1:5" s="32" customFormat="1" x14ac:dyDescent="0.2">
      <c r="A384" s="219"/>
      <c r="B384" s="219"/>
      <c r="C384" s="219"/>
      <c r="D384" s="219"/>
      <c r="E384" s="219"/>
    </row>
    <row r="385" spans="1:5" s="32" customFormat="1" x14ac:dyDescent="0.2">
      <c r="A385" s="219"/>
      <c r="B385" s="219"/>
      <c r="C385" s="219"/>
      <c r="D385" s="219"/>
      <c r="E385" s="219"/>
    </row>
    <row r="386" spans="1:5" s="32" customFormat="1" x14ac:dyDescent="0.2">
      <c r="A386" s="219"/>
      <c r="B386" s="219"/>
      <c r="C386" s="219"/>
      <c r="D386" s="219"/>
      <c r="E386" s="219"/>
    </row>
    <row r="387" spans="1:5" s="32" customFormat="1" x14ac:dyDescent="0.2">
      <c r="A387" s="219"/>
      <c r="B387" s="219"/>
      <c r="C387" s="219"/>
      <c r="D387" s="219"/>
      <c r="E387" s="219"/>
    </row>
    <row r="388" spans="1:5" s="32" customFormat="1" x14ac:dyDescent="0.2">
      <c r="A388" s="219"/>
      <c r="B388" s="219"/>
      <c r="C388" s="219"/>
      <c r="D388" s="219"/>
      <c r="E388" s="219"/>
    </row>
    <row r="389" spans="1:5" s="32" customFormat="1" x14ac:dyDescent="0.2">
      <c r="A389" s="219"/>
      <c r="B389" s="219"/>
      <c r="C389" s="219"/>
      <c r="D389" s="219"/>
      <c r="E389" s="219"/>
    </row>
    <row r="390" spans="1:5" s="32" customFormat="1" x14ac:dyDescent="0.2">
      <c r="A390" s="219"/>
      <c r="B390" s="219"/>
      <c r="C390" s="219"/>
      <c r="D390" s="219"/>
      <c r="E390" s="219"/>
    </row>
    <row r="391" spans="1:5" s="32" customFormat="1" x14ac:dyDescent="0.2">
      <c r="A391" s="219"/>
      <c r="B391" s="219"/>
      <c r="C391" s="219"/>
      <c r="D391" s="219"/>
      <c r="E391" s="219"/>
    </row>
    <row r="392" spans="1:5" s="32" customFormat="1" x14ac:dyDescent="0.2">
      <c r="A392" s="219"/>
      <c r="B392" s="219"/>
      <c r="C392" s="219"/>
      <c r="D392" s="219"/>
      <c r="E392" s="219"/>
    </row>
    <row r="393" spans="1:5" s="32" customFormat="1" x14ac:dyDescent="0.2">
      <c r="A393" s="219"/>
      <c r="B393" s="219"/>
      <c r="C393" s="219"/>
      <c r="D393" s="219"/>
      <c r="E393" s="219"/>
    </row>
    <row r="394" spans="1:5" s="32" customFormat="1" x14ac:dyDescent="0.2">
      <c r="A394" s="219"/>
      <c r="B394" s="219"/>
      <c r="C394" s="219"/>
      <c r="D394" s="219"/>
      <c r="E394" s="219"/>
    </row>
    <row r="395" spans="1:5" s="32" customFormat="1" x14ac:dyDescent="0.2">
      <c r="A395" s="219"/>
      <c r="B395" s="219"/>
      <c r="C395" s="219"/>
      <c r="D395" s="219"/>
      <c r="E395" s="219"/>
    </row>
    <row r="396" spans="1:5" s="32" customFormat="1" x14ac:dyDescent="0.2">
      <c r="A396" s="219"/>
      <c r="B396" s="219"/>
      <c r="C396" s="219"/>
      <c r="D396" s="219"/>
      <c r="E396" s="219"/>
    </row>
    <row r="397" spans="1:5" s="32" customFormat="1" x14ac:dyDescent="0.2">
      <c r="A397" s="219"/>
      <c r="B397" s="219"/>
      <c r="C397" s="219"/>
      <c r="D397" s="219"/>
      <c r="E397" s="219"/>
    </row>
    <row r="398" spans="1:5" s="32" customFormat="1" x14ac:dyDescent="0.2">
      <c r="A398" s="219"/>
      <c r="B398" s="219"/>
      <c r="C398" s="219"/>
      <c r="D398" s="219"/>
      <c r="E398" s="219"/>
    </row>
    <row r="399" spans="1:5" s="32" customFormat="1" x14ac:dyDescent="0.2">
      <c r="A399" s="219"/>
      <c r="B399" s="219"/>
      <c r="C399" s="219"/>
      <c r="D399" s="219"/>
      <c r="E399" s="219"/>
    </row>
    <row r="400" spans="1:5" s="32" customFormat="1" x14ac:dyDescent="0.2">
      <c r="A400" s="219"/>
      <c r="B400" s="219"/>
      <c r="C400" s="219"/>
      <c r="D400" s="219"/>
      <c r="E400" s="219"/>
    </row>
    <row r="401" spans="1:5" s="32" customFormat="1" x14ac:dyDescent="0.2">
      <c r="A401" s="219"/>
      <c r="B401" s="219"/>
      <c r="C401" s="219"/>
      <c r="D401" s="219"/>
      <c r="E401" s="219"/>
    </row>
    <row r="402" spans="1:5" s="32" customFormat="1" x14ac:dyDescent="0.2">
      <c r="A402" s="219"/>
      <c r="B402" s="219"/>
      <c r="C402" s="219"/>
      <c r="D402" s="219"/>
      <c r="E402" s="219"/>
    </row>
    <row r="403" spans="1:5" s="32" customFormat="1" x14ac:dyDescent="0.2">
      <c r="A403" s="219"/>
      <c r="B403" s="219"/>
      <c r="C403" s="219"/>
      <c r="D403" s="219"/>
      <c r="E403" s="219"/>
    </row>
    <row r="404" spans="1:5" s="32" customFormat="1" x14ac:dyDescent="0.2">
      <c r="A404" s="219"/>
      <c r="B404" s="219"/>
      <c r="C404" s="219"/>
      <c r="D404" s="219"/>
      <c r="E404" s="219"/>
    </row>
    <row r="405" spans="1:5" s="32" customFormat="1" x14ac:dyDescent="0.2">
      <c r="A405" s="219"/>
      <c r="B405" s="219"/>
      <c r="C405" s="219"/>
      <c r="D405" s="219"/>
      <c r="E405" s="219"/>
    </row>
    <row r="406" spans="1:5" s="32" customFormat="1" x14ac:dyDescent="0.2">
      <c r="A406" s="219"/>
      <c r="B406" s="219"/>
      <c r="C406" s="219"/>
      <c r="D406" s="219"/>
      <c r="E406" s="219"/>
    </row>
    <row r="407" spans="1:5" s="32" customFormat="1" x14ac:dyDescent="0.2">
      <c r="A407" s="219"/>
      <c r="B407" s="219"/>
      <c r="C407" s="219"/>
      <c r="D407" s="219"/>
      <c r="E407" s="219"/>
    </row>
    <row r="408" spans="1:5" s="32" customFormat="1" x14ac:dyDescent="0.2">
      <c r="A408" s="219"/>
      <c r="B408" s="219"/>
      <c r="C408" s="219"/>
      <c r="D408" s="219"/>
      <c r="E408" s="219"/>
    </row>
    <row r="409" spans="1:5" s="32" customFormat="1" x14ac:dyDescent="0.2">
      <c r="A409" s="219"/>
      <c r="B409" s="219"/>
      <c r="C409" s="219"/>
      <c r="D409" s="219"/>
      <c r="E409" s="219"/>
    </row>
    <row r="410" spans="1:5" s="32" customFormat="1" x14ac:dyDescent="0.2">
      <c r="A410" s="219"/>
      <c r="B410" s="219"/>
      <c r="C410" s="219"/>
      <c r="D410" s="219"/>
      <c r="E410" s="219"/>
    </row>
    <row r="411" spans="1:5" s="32" customFormat="1" x14ac:dyDescent="0.2">
      <c r="A411" s="219"/>
      <c r="B411" s="219"/>
      <c r="C411" s="219"/>
      <c r="D411" s="219"/>
      <c r="E411" s="219"/>
    </row>
    <row r="412" spans="1:5" s="32" customFormat="1" x14ac:dyDescent="0.2">
      <c r="A412" s="219"/>
      <c r="B412" s="219"/>
      <c r="C412" s="219"/>
      <c r="D412" s="219"/>
      <c r="E412" s="219"/>
    </row>
    <row r="413" spans="1:5" s="32" customFormat="1" x14ac:dyDescent="0.2">
      <c r="A413" s="219"/>
      <c r="B413" s="219"/>
      <c r="C413" s="219"/>
      <c r="D413" s="219"/>
      <c r="E413" s="219"/>
    </row>
    <row r="414" spans="1:5" s="32" customFormat="1" x14ac:dyDescent="0.2">
      <c r="A414" s="219"/>
      <c r="B414" s="219"/>
      <c r="C414" s="219"/>
      <c r="D414" s="219"/>
      <c r="E414" s="219"/>
    </row>
    <row r="415" spans="1:5" s="32" customFormat="1" x14ac:dyDescent="0.2">
      <c r="A415" s="219"/>
      <c r="B415" s="219"/>
      <c r="C415" s="219"/>
      <c r="D415" s="219"/>
      <c r="E415" s="219"/>
    </row>
    <row r="416" spans="1:5" s="32" customFormat="1" x14ac:dyDescent="0.2">
      <c r="A416" s="219"/>
      <c r="B416" s="219"/>
      <c r="C416" s="219"/>
      <c r="D416" s="219"/>
      <c r="E416" s="219"/>
    </row>
    <row r="417" spans="1:5" s="32" customFormat="1" x14ac:dyDescent="0.2">
      <c r="A417" s="219"/>
      <c r="B417" s="219"/>
      <c r="C417" s="219"/>
      <c r="D417" s="219"/>
      <c r="E417" s="219"/>
    </row>
    <row r="418" spans="1:5" s="32" customFormat="1" x14ac:dyDescent="0.2">
      <c r="A418" s="219"/>
      <c r="B418" s="219"/>
      <c r="C418" s="219"/>
      <c r="D418" s="219"/>
      <c r="E418" s="219"/>
    </row>
    <row r="419" spans="1:5" s="32" customFormat="1" x14ac:dyDescent="0.2">
      <c r="A419" s="219"/>
      <c r="B419" s="219"/>
      <c r="C419" s="219"/>
      <c r="D419" s="219"/>
      <c r="E419" s="219"/>
    </row>
    <row r="420" spans="1:5" s="32" customFormat="1" x14ac:dyDescent="0.2">
      <c r="A420" s="219"/>
      <c r="B420" s="219"/>
      <c r="C420" s="219"/>
      <c r="D420" s="219"/>
      <c r="E420" s="219"/>
    </row>
    <row r="421" spans="1:5" s="32" customFormat="1" x14ac:dyDescent="0.2">
      <c r="A421" s="219"/>
      <c r="B421" s="219"/>
      <c r="C421" s="219"/>
      <c r="D421" s="219"/>
      <c r="E421" s="219"/>
    </row>
    <row r="422" spans="1:5" s="32" customFormat="1" x14ac:dyDescent="0.2">
      <c r="A422" s="219"/>
      <c r="B422" s="219"/>
      <c r="C422" s="219"/>
      <c r="D422" s="219"/>
      <c r="E422" s="219"/>
    </row>
    <row r="423" spans="1:5" s="32" customFormat="1" x14ac:dyDescent="0.2">
      <c r="A423" s="219"/>
      <c r="B423" s="219"/>
      <c r="C423" s="219"/>
      <c r="D423" s="219"/>
      <c r="E423" s="219"/>
    </row>
    <row r="424" spans="1:5" s="32" customFormat="1" x14ac:dyDescent="0.2">
      <c r="A424" s="219"/>
      <c r="B424" s="219"/>
      <c r="C424" s="219"/>
      <c r="D424" s="219"/>
      <c r="E424" s="219"/>
    </row>
    <row r="425" spans="1:5" s="32" customFormat="1" x14ac:dyDescent="0.2">
      <c r="A425" s="219"/>
      <c r="B425" s="219"/>
      <c r="C425" s="219"/>
      <c r="D425" s="219"/>
      <c r="E425" s="219"/>
    </row>
    <row r="426" spans="1:5" s="32" customFormat="1" x14ac:dyDescent="0.2">
      <c r="A426" s="219"/>
      <c r="B426" s="219"/>
      <c r="C426" s="219"/>
      <c r="D426" s="219"/>
      <c r="E426" s="219"/>
    </row>
    <row r="427" spans="1:5" s="32" customFormat="1" x14ac:dyDescent="0.2">
      <c r="A427" s="219"/>
      <c r="B427" s="219"/>
      <c r="C427" s="219"/>
      <c r="D427" s="219"/>
      <c r="E427" s="219"/>
    </row>
    <row r="428" spans="1:5" s="32" customFormat="1" x14ac:dyDescent="0.2">
      <c r="A428" s="219"/>
      <c r="B428" s="219"/>
      <c r="C428" s="219"/>
      <c r="D428" s="219"/>
      <c r="E428" s="219"/>
    </row>
    <row r="429" spans="1:5" s="32" customFormat="1" x14ac:dyDescent="0.2">
      <c r="A429" s="219"/>
      <c r="B429" s="219"/>
      <c r="C429" s="219"/>
      <c r="D429" s="219"/>
      <c r="E429" s="219"/>
    </row>
    <row r="430" spans="1:5" s="32" customFormat="1" x14ac:dyDescent="0.2">
      <c r="A430" s="219"/>
      <c r="B430" s="219"/>
      <c r="C430" s="219"/>
      <c r="D430" s="219"/>
      <c r="E430" s="219"/>
    </row>
    <row r="431" spans="1:5" s="32" customFormat="1" x14ac:dyDescent="0.2">
      <c r="A431" s="219"/>
      <c r="B431" s="219"/>
      <c r="C431" s="219"/>
      <c r="D431" s="219"/>
      <c r="E431" s="219"/>
    </row>
    <row r="432" spans="1:5" s="32" customFormat="1" x14ac:dyDescent="0.2">
      <c r="A432" s="219"/>
      <c r="B432" s="219"/>
      <c r="C432" s="219"/>
      <c r="D432" s="219"/>
      <c r="E432" s="219"/>
    </row>
    <row r="433" spans="1:5" s="32" customFormat="1" x14ac:dyDescent="0.2">
      <c r="A433" s="219"/>
      <c r="B433" s="219"/>
      <c r="C433" s="219"/>
      <c r="D433" s="219"/>
      <c r="E433" s="219"/>
    </row>
    <row r="434" spans="1:5" s="32" customFormat="1" x14ac:dyDescent="0.2">
      <c r="A434" s="219"/>
      <c r="B434" s="219"/>
      <c r="C434" s="219"/>
      <c r="D434" s="219"/>
      <c r="E434" s="219"/>
    </row>
    <row r="435" spans="1:5" s="32" customFormat="1" x14ac:dyDescent="0.2">
      <c r="A435" s="219"/>
      <c r="B435" s="219"/>
      <c r="C435" s="219"/>
      <c r="D435" s="219"/>
      <c r="E435" s="219"/>
    </row>
    <row r="436" spans="1:5" s="32" customFormat="1" x14ac:dyDescent="0.2">
      <c r="A436" s="219"/>
      <c r="B436" s="219"/>
      <c r="C436" s="219"/>
      <c r="D436" s="219"/>
      <c r="E436" s="219"/>
    </row>
    <row r="437" spans="1:5" s="32" customFormat="1" x14ac:dyDescent="0.2">
      <c r="A437" s="219"/>
      <c r="B437" s="219"/>
      <c r="C437" s="219"/>
      <c r="D437" s="219"/>
      <c r="E437" s="219"/>
    </row>
    <row r="438" spans="1:5" s="32" customFormat="1" x14ac:dyDescent="0.2">
      <c r="A438" s="219"/>
      <c r="B438" s="219"/>
      <c r="C438" s="219"/>
      <c r="D438" s="219"/>
      <c r="E438" s="219"/>
    </row>
    <row r="439" spans="1:5" s="32" customFormat="1" x14ac:dyDescent="0.2">
      <c r="A439" s="219"/>
      <c r="B439" s="219"/>
      <c r="C439" s="219"/>
      <c r="D439" s="219"/>
      <c r="E439" s="219"/>
    </row>
    <row r="440" spans="1:5" s="32" customFormat="1" x14ac:dyDescent="0.2">
      <c r="A440" s="219"/>
      <c r="B440" s="219"/>
      <c r="C440" s="219"/>
      <c r="D440" s="219"/>
      <c r="E440" s="219"/>
    </row>
    <row r="441" spans="1:5" s="32" customFormat="1" x14ac:dyDescent="0.2">
      <c r="A441" s="219"/>
      <c r="B441" s="219"/>
      <c r="C441" s="219"/>
      <c r="D441" s="219"/>
      <c r="E441" s="219"/>
    </row>
    <row r="442" spans="1:5" s="32" customFormat="1" x14ac:dyDescent="0.2">
      <c r="A442" s="219"/>
      <c r="B442" s="219"/>
      <c r="C442" s="219"/>
      <c r="D442" s="219"/>
      <c r="E442" s="219"/>
    </row>
    <row r="443" spans="1:5" s="32" customFormat="1" x14ac:dyDescent="0.2">
      <c r="A443" s="219"/>
      <c r="B443" s="219"/>
      <c r="C443" s="219"/>
      <c r="D443" s="219"/>
      <c r="E443" s="219"/>
    </row>
    <row r="444" spans="1:5" s="32" customFormat="1" x14ac:dyDescent="0.2">
      <c r="A444" s="219"/>
      <c r="B444" s="219"/>
      <c r="C444" s="219"/>
      <c r="D444" s="219"/>
      <c r="E444" s="219"/>
    </row>
    <row r="445" spans="1:5" s="32" customFormat="1" x14ac:dyDescent="0.2">
      <c r="A445" s="219"/>
      <c r="B445" s="219"/>
      <c r="C445" s="219"/>
      <c r="D445" s="219"/>
      <c r="E445" s="219"/>
    </row>
    <row r="446" spans="1:5" s="32" customFormat="1" x14ac:dyDescent="0.2">
      <c r="A446" s="219"/>
      <c r="B446" s="219"/>
      <c r="C446" s="219"/>
      <c r="D446" s="219"/>
      <c r="E446" s="219"/>
    </row>
    <row r="447" spans="1:5" s="32" customFormat="1" x14ac:dyDescent="0.2">
      <c r="A447" s="219"/>
      <c r="B447" s="219"/>
      <c r="C447" s="219"/>
      <c r="D447" s="219"/>
      <c r="E447" s="219"/>
    </row>
    <row r="448" spans="1:5" s="32" customFormat="1" x14ac:dyDescent="0.2">
      <c r="A448" s="219"/>
      <c r="B448" s="219"/>
      <c r="C448" s="219"/>
      <c r="D448" s="219"/>
      <c r="E448" s="219"/>
    </row>
    <row r="449" spans="1:5" s="32" customFormat="1" x14ac:dyDescent="0.2">
      <c r="A449" s="219"/>
      <c r="B449" s="219"/>
      <c r="C449" s="219"/>
      <c r="D449" s="219"/>
      <c r="E449" s="219"/>
    </row>
    <row r="450" spans="1:5" s="32" customFormat="1" x14ac:dyDescent="0.2">
      <c r="A450" s="219"/>
      <c r="B450" s="219"/>
      <c r="C450" s="219"/>
      <c r="D450" s="219"/>
      <c r="E450" s="219"/>
    </row>
    <row r="451" spans="1:5" s="32" customFormat="1" x14ac:dyDescent="0.2">
      <c r="A451" s="219"/>
      <c r="B451" s="219"/>
      <c r="C451" s="219"/>
      <c r="D451" s="219"/>
      <c r="E451" s="219"/>
    </row>
    <row r="452" spans="1:5" s="32" customFormat="1" x14ac:dyDescent="0.2">
      <c r="A452" s="219"/>
      <c r="B452" s="219"/>
      <c r="C452" s="219"/>
      <c r="D452" s="219"/>
      <c r="E452" s="219"/>
    </row>
    <row r="453" spans="1:5" s="32" customFormat="1" x14ac:dyDescent="0.2">
      <c r="A453" s="219"/>
      <c r="B453" s="219"/>
      <c r="C453" s="219"/>
      <c r="D453" s="219"/>
      <c r="E453" s="219"/>
    </row>
    <row r="454" spans="1:5" s="32" customFormat="1" x14ac:dyDescent="0.2">
      <c r="A454" s="219"/>
      <c r="B454" s="219"/>
      <c r="C454" s="219"/>
      <c r="D454" s="219"/>
      <c r="E454" s="219"/>
    </row>
    <row r="455" spans="1:5" s="32" customFormat="1" x14ac:dyDescent="0.2">
      <c r="A455" s="219"/>
      <c r="B455" s="219"/>
      <c r="C455" s="219"/>
      <c r="D455" s="219"/>
      <c r="E455" s="219"/>
    </row>
    <row r="456" spans="1:5" s="32" customFormat="1" x14ac:dyDescent="0.2">
      <c r="A456" s="219"/>
      <c r="B456" s="219"/>
      <c r="C456" s="219"/>
      <c r="D456" s="219"/>
      <c r="E456" s="219"/>
    </row>
    <row r="457" spans="1:5" s="32" customFormat="1" x14ac:dyDescent="0.2">
      <c r="A457" s="219"/>
      <c r="B457" s="219"/>
      <c r="C457" s="219"/>
      <c r="D457" s="219"/>
      <c r="E457" s="219"/>
    </row>
    <row r="458" spans="1:5" s="32" customFormat="1" x14ac:dyDescent="0.2">
      <c r="A458" s="219"/>
      <c r="B458" s="219"/>
      <c r="C458" s="219"/>
      <c r="D458" s="219"/>
      <c r="E458" s="219"/>
    </row>
    <row r="459" spans="1:5" s="32" customFormat="1" x14ac:dyDescent="0.2">
      <c r="A459" s="219"/>
      <c r="B459" s="219"/>
      <c r="C459" s="219"/>
      <c r="D459" s="219"/>
      <c r="E459" s="219"/>
    </row>
    <row r="460" spans="1:5" s="32" customFormat="1" x14ac:dyDescent="0.2">
      <c r="A460" s="219"/>
      <c r="B460" s="219"/>
      <c r="C460" s="219"/>
      <c r="D460" s="219"/>
      <c r="E460" s="219"/>
    </row>
    <row r="461" spans="1:5" s="32" customFormat="1" x14ac:dyDescent="0.2">
      <c r="A461" s="219"/>
      <c r="B461" s="219"/>
      <c r="C461" s="219"/>
      <c r="D461" s="219"/>
      <c r="E461" s="219"/>
    </row>
    <row r="462" spans="1:5" s="32" customFormat="1" x14ac:dyDescent="0.2">
      <c r="A462" s="219"/>
      <c r="B462" s="219"/>
      <c r="C462" s="219"/>
      <c r="D462" s="219"/>
      <c r="E462" s="219"/>
    </row>
    <row r="463" spans="1:5" s="32" customFormat="1" x14ac:dyDescent="0.2">
      <c r="A463" s="219"/>
      <c r="B463" s="219"/>
      <c r="C463" s="219"/>
      <c r="D463" s="219"/>
      <c r="E463" s="219"/>
    </row>
    <row r="464" spans="1:5" s="32" customFormat="1" x14ac:dyDescent="0.2">
      <c r="A464" s="219"/>
      <c r="B464" s="219"/>
      <c r="C464" s="219"/>
      <c r="D464" s="219"/>
      <c r="E464" s="219"/>
    </row>
    <row r="465" spans="1:5" s="32" customFormat="1" x14ac:dyDescent="0.2">
      <c r="A465" s="219"/>
      <c r="B465" s="219"/>
      <c r="C465" s="219"/>
      <c r="D465" s="219"/>
      <c r="E465" s="219"/>
    </row>
    <row r="466" spans="1:5" s="32" customFormat="1" x14ac:dyDescent="0.2">
      <c r="A466" s="219"/>
      <c r="B466" s="219"/>
      <c r="C466" s="219"/>
      <c r="D466" s="219"/>
      <c r="E466" s="219"/>
    </row>
    <row r="467" spans="1:5" s="32" customFormat="1" x14ac:dyDescent="0.2">
      <c r="A467" s="219"/>
      <c r="B467" s="219"/>
      <c r="C467" s="219"/>
      <c r="D467" s="219"/>
      <c r="E467" s="219"/>
    </row>
    <row r="468" spans="1:5" s="32" customFormat="1" x14ac:dyDescent="0.2">
      <c r="A468" s="219"/>
      <c r="B468" s="219"/>
      <c r="C468" s="219"/>
      <c r="D468" s="219"/>
      <c r="E468" s="219"/>
    </row>
    <row r="469" spans="1:5" s="32" customFormat="1" x14ac:dyDescent="0.2">
      <c r="A469" s="219"/>
      <c r="B469" s="219"/>
      <c r="C469" s="219"/>
      <c r="D469" s="219"/>
      <c r="E469" s="219"/>
    </row>
    <row r="470" spans="1:5" s="32" customFormat="1" x14ac:dyDescent="0.2">
      <c r="A470" s="219"/>
      <c r="B470" s="219"/>
      <c r="C470" s="219"/>
      <c r="D470" s="219"/>
      <c r="E470" s="219"/>
    </row>
    <row r="471" spans="1:5" s="32" customFormat="1" x14ac:dyDescent="0.2">
      <c r="A471" s="219"/>
      <c r="B471" s="219"/>
      <c r="C471" s="219"/>
      <c r="D471" s="219"/>
      <c r="E471" s="219"/>
    </row>
    <row r="472" spans="1:5" s="32" customFormat="1" x14ac:dyDescent="0.2">
      <c r="A472" s="219"/>
      <c r="B472" s="219"/>
      <c r="C472" s="219"/>
      <c r="D472" s="219"/>
      <c r="E472" s="219"/>
    </row>
    <row r="473" spans="1:5" s="32" customFormat="1" x14ac:dyDescent="0.2">
      <c r="A473" s="219"/>
      <c r="B473" s="219"/>
      <c r="C473" s="219"/>
      <c r="D473" s="219"/>
      <c r="E473" s="219"/>
    </row>
    <row r="474" spans="1:5" s="32" customFormat="1" x14ac:dyDescent="0.2">
      <c r="A474" s="219"/>
      <c r="B474" s="219"/>
      <c r="C474" s="219"/>
      <c r="D474" s="219"/>
      <c r="E474" s="219"/>
    </row>
    <row r="475" spans="1:5" s="32" customFormat="1" x14ac:dyDescent="0.2">
      <c r="A475" s="219"/>
      <c r="B475" s="219"/>
      <c r="C475" s="219"/>
      <c r="D475" s="219"/>
      <c r="E475" s="219"/>
    </row>
    <row r="476" spans="1:5" s="32" customFormat="1" x14ac:dyDescent="0.2">
      <c r="A476" s="219"/>
      <c r="B476" s="219"/>
      <c r="C476" s="219"/>
      <c r="D476" s="219"/>
      <c r="E476" s="219"/>
    </row>
    <row r="477" spans="1:5" s="32" customFormat="1" x14ac:dyDescent="0.2">
      <c r="A477" s="219"/>
      <c r="B477" s="219"/>
      <c r="C477" s="219"/>
      <c r="D477" s="219"/>
      <c r="E477" s="219"/>
    </row>
    <row r="478" spans="1:5" s="32" customFormat="1" x14ac:dyDescent="0.2">
      <c r="A478" s="219"/>
      <c r="B478" s="219"/>
      <c r="C478" s="219"/>
      <c r="D478" s="219"/>
      <c r="E478" s="219"/>
    </row>
    <row r="479" spans="1:5" s="32" customFormat="1" x14ac:dyDescent="0.2">
      <c r="A479" s="219"/>
      <c r="B479" s="219"/>
      <c r="C479" s="219"/>
      <c r="D479" s="219"/>
      <c r="E479" s="219"/>
    </row>
    <row r="480" spans="1:5" s="32" customFormat="1" x14ac:dyDescent="0.2">
      <c r="A480" s="219"/>
      <c r="B480" s="219"/>
      <c r="C480" s="219"/>
      <c r="D480" s="219"/>
      <c r="E480" s="219"/>
    </row>
    <row r="481" spans="1:5" s="32" customFormat="1" x14ac:dyDescent="0.2">
      <c r="A481" s="219"/>
      <c r="B481" s="219"/>
      <c r="C481" s="219"/>
      <c r="D481" s="219"/>
      <c r="E481" s="219"/>
    </row>
    <row r="482" spans="1:5" s="32" customFormat="1" x14ac:dyDescent="0.2">
      <c r="A482" s="219"/>
      <c r="B482" s="219"/>
      <c r="C482" s="219"/>
      <c r="D482" s="219"/>
      <c r="E482" s="219"/>
    </row>
    <row r="483" spans="1:5" s="32" customFormat="1" x14ac:dyDescent="0.2">
      <c r="A483" s="219"/>
      <c r="B483" s="219"/>
      <c r="C483" s="219"/>
      <c r="D483" s="219"/>
      <c r="E483" s="219"/>
    </row>
    <row r="484" spans="1:5" s="32" customFormat="1" x14ac:dyDescent="0.2">
      <c r="A484" s="219"/>
      <c r="B484" s="219"/>
      <c r="C484" s="219"/>
      <c r="D484" s="219"/>
      <c r="E484" s="219"/>
    </row>
    <row r="485" spans="1:5" s="32" customFormat="1" x14ac:dyDescent="0.2">
      <c r="A485" s="219"/>
      <c r="B485" s="219"/>
      <c r="C485" s="219"/>
      <c r="D485" s="219"/>
      <c r="E485" s="219"/>
    </row>
    <row r="486" spans="1:5" s="32" customFormat="1" x14ac:dyDescent="0.2">
      <c r="A486" s="219"/>
      <c r="B486" s="219"/>
      <c r="C486" s="219"/>
      <c r="D486" s="219"/>
      <c r="E486" s="219"/>
    </row>
    <row r="487" spans="1:5" s="32" customFormat="1" x14ac:dyDescent="0.2">
      <c r="A487" s="219"/>
      <c r="B487" s="219"/>
      <c r="C487" s="219"/>
      <c r="D487" s="219"/>
      <c r="E487" s="219"/>
    </row>
    <row r="488" spans="1:5" s="32" customFormat="1" x14ac:dyDescent="0.2">
      <c r="A488" s="219"/>
      <c r="B488" s="219"/>
      <c r="C488" s="219"/>
      <c r="D488" s="219"/>
      <c r="E488" s="219"/>
    </row>
    <row r="489" spans="1:5" s="32" customFormat="1" x14ac:dyDescent="0.2">
      <c r="A489" s="219"/>
      <c r="B489" s="219"/>
      <c r="C489" s="219"/>
      <c r="D489" s="219"/>
      <c r="E489" s="219"/>
    </row>
    <row r="490" spans="1:5" s="32" customFormat="1" x14ac:dyDescent="0.2">
      <c r="A490" s="219"/>
      <c r="B490" s="219"/>
      <c r="C490" s="219"/>
      <c r="D490" s="219"/>
      <c r="E490" s="219"/>
    </row>
    <row r="491" spans="1:5" s="32" customFormat="1" x14ac:dyDescent="0.2">
      <c r="A491" s="219"/>
      <c r="B491" s="219"/>
      <c r="C491" s="219"/>
      <c r="D491" s="219"/>
      <c r="E491" s="219"/>
    </row>
    <row r="492" spans="1:5" s="32" customFormat="1" x14ac:dyDescent="0.2">
      <c r="A492" s="219"/>
      <c r="B492" s="219"/>
      <c r="C492" s="219"/>
      <c r="D492" s="219"/>
      <c r="E492" s="219"/>
    </row>
    <row r="493" spans="1:5" s="32" customFormat="1" x14ac:dyDescent="0.2">
      <c r="A493" s="219"/>
      <c r="B493" s="219"/>
      <c r="C493" s="219"/>
      <c r="D493" s="219"/>
      <c r="E493" s="219"/>
    </row>
    <row r="494" spans="1:5" s="32" customFormat="1" x14ac:dyDescent="0.2">
      <c r="A494" s="219"/>
      <c r="B494" s="219"/>
      <c r="C494" s="219"/>
      <c r="D494" s="219"/>
      <c r="E494" s="219"/>
    </row>
    <row r="495" spans="1:5" s="32" customFormat="1" x14ac:dyDescent="0.2">
      <c r="A495" s="219"/>
      <c r="B495" s="219"/>
      <c r="C495" s="219"/>
      <c r="D495" s="219"/>
      <c r="E495" s="219"/>
    </row>
    <row r="496" spans="1:5" s="32" customFormat="1" x14ac:dyDescent="0.2">
      <c r="A496" s="219"/>
      <c r="B496" s="219"/>
      <c r="C496" s="219"/>
      <c r="D496" s="219"/>
      <c r="E496" s="219"/>
    </row>
    <row r="497" spans="1:5" s="32" customFormat="1" x14ac:dyDescent="0.2">
      <c r="A497" s="219"/>
      <c r="B497" s="219"/>
      <c r="C497" s="219"/>
      <c r="D497" s="219"/>
      <c r="E497" s="219"/>
    </row>
    <row r="498" spans="1:5" s="32" customFormat="1" x14ac:dyDescent="0.2">
      <c r="A498" s="219"/>
      <c r="B498" s="219"/>
      <c r="C498" s="219"/>
      <c r="D498" s="219"/>
      <c r="E498" s="219"/>
    </row>
    <row r="499" spans="1:5" s="32" customFormat="1" x14ac:dyDescent="0.2">
      <c r="A499" s="219"/>
      <c r="B499" s="219"/>
      <c r="C499" s="219"/>
      <c r="D499" s="219"/>
      <c r="E499" s="219"/>
    </row>
    <row r="500" spans="1:5" s="32" customFormat="1" x14ac:dyDescent="0.2">
      <c r="A500" s="219"/>
      <c r="B500" s="219"/>
      <c r="C500" s="219"/>
      <c r="D500" s="219"/>
      <c r="E500" s="219"/>
    </row>
    <row r="501" spans="1:5" s="32" customFormat="1" x14ac:dyDescent="0.2">
      <c r="A501" s="219"/>
      <c r="B501" s="219"/>
      <c r="C501" s="219"/>
      <c r="D501" s="219"/>
      <c r="E501" s="219"/>
    </row>
    <row r="502" spans="1:5" s="32" customFormat="1" x14ac:dyDescent="0.2">
      <c r="A502" s="219"/>
      <c r="B502" s="219"/>
      <c r="C502" s="219"/>
      <c r="D502" s="219"/>
      <c r="E502" s="219"/>
    </row>
    <row r="503" spans="1:5" s="32" customFormat="1" x14ac:dyDescent="0.2">
      <c r="A503" s="219"/>
      <c r="B503" s="219"/>
      <c r="C503" s="219"/>
      <c r="D503" s="219"/>
      <c r="E503" s="219"/>
    </row>
    <row r="504" spans="1:5" s="32" customFormat="1" x14ac:dyDescent="0.2">
      <c r="A504" s="219"/>
      <c r="B504" s="219"/>
      <c r="C504" s="219"/>
      <c r="D504" s="219"/>
      <c r="E504" s="219"/>
    </row>
    <row r="505" spans="1:5" s="32" customFormat="1" x14ac:dyDescent="0.2">
      <c r="A505" s="219"/>
      <c r="B505" s="219"/>
      <c r="C505" s="219"/>
      <c r="D505" s="219"/>
      <c r="E505" s="219"/>
    </row>
    <row r="506" spans="1:5" s="32" customFormat="1" x14ac:dyDescent="0.2">
      <c r="A506" s="219"/>
      <c r="B506" s="219"/>
      <c r="C506" s="219"/>
      <c r="D506" s="219"/>
      <c r="E506" s="219"/>
    </row>
  </sheetData>
  <hyperlinks>
    <hyperlink ref="B196" location="'Table of Contents'!A1" display="Back to Table of Contents"/>
  </hyperlinks>
  <pageMargins left="0.25" right="0.25" top="0.31" bottom="0.24" header="0.17" footer="0.17"/>
  <pageSetup scale="82" fitToHeight="5" orientation="landscape" r:id="rId1"/>
  <rowBreaks count="7" manualBreakCount="7">
    <brk id="26" max="4" man="1"/>
    <brk id="49" max="4" man="1"/>
    <brk id="75" max="4" man="1"/>
    <brk id="97" max="4" man="1"/>
    <brk id="125" max="4" man="1"/>
    <brk id="151" max="4" man="1"/>
    <brk id="175" max="4"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E61"/>
  <sheetViews>
    <sheetView view="pageBreakPreview" topLeftCell="A19" zoomScale="98" zoomScaleNormal="100" zoomScaleSheetLayoutView="98" workbookViewId="0">
      <selection activeCell="A44" sqref="A44:XFD44"/>
    </sheetView>
  </sheetViews>
  <sheetFormatPr defaultColWidth="9.140625" defaultRowHeight="12.75" x14ac:dyDescent="0.2"/>
  <cols>
    <col min="1" max="1" width="2.85546875" style="230" customWidth="1"/>
    <col min="2" max="2" width="13" style="230" customWidth="1"/>
    <col min="3" max="3" width="28.28515625" style="230" customWidth="1"/>
    <col min="4" max="4" width="15.28515625" style="230" customWidth="1"/>
    <col min="5" max="5" width="26.5703125" style="230" customWidth="1"/>
    <col min="6" max="6" width="30.7109375" style="230" customWidth="1"/>
    <col min="7" max="7" width="28.140625" style="230" customWidth="1"/>
    <col min="8" max="8" width="22.5703125" style="230" customWidth="1"/>
    <col min="9" max="23" width="9.140625" style="230"/>
    <col min="24" max="239" width="9.140625" style="231"/>
    <col min="240" max="16384" width="9.140625" style="232"/>
  </cols>
  <sheetData>
    <row r="1" spans="1:239" s="291" customFormat="1" ht="21.75" customHeight="1" x14ac:dyDescent="0.25">
      <c r="A1" s="289" t="s">
        <v>823</v>
      </c>
      <c r="B1" s="289"/>
      <c r="C1" s="289"/>
      <c r="D1" s="289"/>
      <c r="E1" s="289"/>
      <c r="F1" s="289"/>
      <c r="G1" s="289"/>
      <c r="H1" s="289"/>
      <c r="I1" s="289"/>
      <c r="J1" s="289"/>
      <c r="K1" s="289"/>
      <c r="L1" s="289"/>
      <c r="M1" s="289"/>
      <c r="N1" s="289"/>
      <c r="O1" s="289"/>
      <c r="P1" s="289"/>
      <c r="Q1" s="289"/>
      <c r="R1" s="289"/>
      <c r="S1" s="289"/>
      <c r="T1" s="289"/>
      <c r="U1" s="289"/>
      <c r="V1" s="289"/>
      <c r="W1" s="289"/>
      <c r="X1" s="290"/>
      <c r="Y1" s="290"/>
      <c r="Z1" s="290"/>
      <c r="AA1" s="290"/>
      <c r="AB1" s="290"/>
      <c r="AC1" s="290"/>
      <c r="AD1" s="290"/>
      <c r="AE1" s="290"/>
      <c r="AF1" s="290"/>
      <c r="AG1" s="290"/>
      <c r="AH1" s="290"/>
      <c r="AI1" s="290"/>
      <c r="AJ1" s="290"/>
      <c r="AK1" s="290"/>
      <c r="AL1" s="290"/>
      <c r="AM1" s="290"/>
      <c r="AN1" s="290"/>
      <c r="AO1" s="290"/>
      <c r="AP1" s="290"/>
      <c r="AQ1" s="290"/>
      <c r="AR1" s="290"/>
      <c r="AS1" s="290"/>
      <c r="AT1" s="290"/>
      <c r="AU1" s="290"/>
      <c r="AV1" s="290"/>
      <c r="AW1" s="290"/>
      <c r="AX1" s="290"/>
      <c r="AY1" s="290"/>
      <c r="AZ1" s="290"/>
      <c r="BA1" s="290"/>
      <c r="BB1" s="290"/>
      <c r="BC1" s="290"/>
      <c r="BD1" s="290"/>
      <c r="BE1" s="290"/>
      <c r="BF1" s="290"/>
      <c r="BG1" s="290"/>
      <c r="BH1" s="290"/>
      <c r="BI1" s="290"/>
      <c r="BJ1" s="290"/>
      <c r="BK1" s="290"/>
      <c r="BL1" s="290"/>
      <c r="BM1" s="290"/>
      <c r="BN1" s="290"/>
      <c r="BO1" s="290"/>
      <c r="BP1" s="290"/>
      <c r="BQ1" s="290"/>
      <c r="BR1" s="290"/>
      <c r="BS1" s="290"/>
      <c r="BT1" s="290"/>
      <c r="BU1" s="290"/>
      <c r="BV1" s="290"/>
      <c r="BW1" s="290"/>
      <c r="BX1" s="290"/>
      <c r="BY1" s="290"/>
      <c r="BZ1" s="290"/>
      <c r="CA1" s="290"/>
      <c r="CB1" s="290"/>
      <c r="CC1" s="290"/>
      <c r="CD1" s="290"/>
      <c r="CE1" s="290"/>
      <c r="CF1" s="290"/>
      <c r="CG1" s="290"/>
      <c r="CH1" s="290"/>
      <c r="CI1" s="290"/>
      <c r="CJ1" s="290"/>
      <c r="CK1" s="290"/>
      <c r="CL1" s="290"/>
      <c r="CM1" s="290"/>
      <c r="CN1" s="290"/>
      <c r="CO1" s="290"/>
      <c r="CP1" s="290"/>
      <c r="CQ1" s="290"/>
      <c r="CR1" s="290"/>
      <c r="CS1" s="290"/>
      <c r="CT1" s="290"/>
      <c r="CU1" s="290"/>
      <c r="CV1" s="290"/>
      <c r="CW1" s="290"/>
      <c r="CX1" s="290"/>
      <c r="CY1" s="290"/>
      <c r="CZ1" s="290"/>
      <c r="DA1" s="290"/>
      <c r="DB1" s="290"/>
      <c r="DC1" s="290"/>
      <c r="DD1" s="290"/>
      <c r="DE1" s="290"/>
      <c r="DF1" s="290"/>
      <c r="DG1" s="290"/>
      <c r="DH1" s="290"/>
      <c r="DI1" s="290"/>
      <c r="DJ1" s="290"/>
      <c r="DK1" s="290"/>
      <c r="DL1" s="290"/>
      <c r="DM1" s="290"/>
      <c r="DN1" s="290"/>
      <c r="DO1" s="290"/>
      <c r="DP1" s="290"/>
      <c r="DQ1" s="290"/>
      <c r="DR1" s="290"/>
      <c r="DS1" s="290"/>
      <c r="DT1" s="290"/>
      <c r="DU1" s="290"/>
      <c r="DV1" s="290"/>
      <c r="DW1" s="290"/>
      <c r="DX1" s="290"/>
      <c r="DY1" s="290"/>
      <c r="DZ1" s="290"/>
      <c r="EA1" s="290"/>
      <c r="EB1" s="290"/>
      <c r="EC1" s="290"/>
      <c r="ED1" s="290"/>
      <c r="EE1" s="290"/>
      <c r="EF1" s="290"/>
      <c r="EG1" s="290"/>
      <c r="EH1" s="290"/>
      <c r="EI1" s="290"/>
      <c r="EJ1" s="290"/>
      <c r="EK1" s="290"/>
      <c r="EL1" s="290"/>
      <c r="EM1" s="290"/>
      <c r="EN1" s="290"/>
      <c r="EO1" s="290"/>
      <c r="EP1" s="290"/>
      <c r="EQ1" s="290"/>
      <c r="ER1" s="290"/>
      <c r="ES1" s="290"/>
      <c r="ET1" s="290"/>
      <c r="EU1" s="290"/>
      <c r="EV1" s="290"/>
      <c r="EW1" s="290"/>
      <c r="EX1" s="290"/>
      <c r="EY1" s="290"/>
      <c r="EZ1" s="290"/>
      <c r="FA1" s="290"/>
      <c r="FB1" s="290"/>
      <c r="FC1" s="290"/>
      <c r="FD1" s="290"/>
      <c r="FE1" s="290"/>
      <c r="FF1" s="290"/>
      <c r="FG1" s="290"/>
      <c r="FH1" s="290"/>
      <c r="FI1" s="290"/>
      <c r="FJ1" s="290"/>
      <c r="FK1" s="290"/>
      <c r="FL1" s="290"/>
      <c r="FM1" s="290"/>
      <c r="FN1" s="290"/>
      <c r="FO1" s="290"/>
      <c r="FP1" s="290"/>
      <c r="FQ1" s="290"/>
      <c r="FR1" s="290"/>
      <c r="FS1" s="290"/>
      <c r="FT1" s="290"/>
      <c r="FU1" s="290"/>
      <c r="FV1" s="290"/>
      <c r="FW1" s="290"/>
      <c r="FX1" s="290"/>
      <c r="FY1" s="290"/>
      <c r="FZ1" s="290"/>
      <c r="GA1" s="290"/>
      <c r="GB1" s="290"/>
      <c r="GC1" s="290"/>
      <c r="GD1" s="290"/>
      <c r="GE1" s="290"/>
      <c r="GF1" s="290"/>
      <c r="GG1" s="290"/>
      <c r="GH1" s="290"/>
      <c r="GI1" s="290"/>
      <c r="GJ1" s="290"/>
      <c r="GK1" s="290"/>
      <c r="GL1" s="290"/>
      <c r="GM1" s="290"/>
      <c r="GN1" s="290"/>
      <c r="GO1" s="290"/>
      <c r="GP1" s="290"/>
      <c r="GQ1" s="290"/>
      <c r="GR1" s="290"/>
      <c r="GS1" s="290"/>
      <c r="GT1" s="290"/>
      <c r="GU1" s="290"/>
      <c r="GV1" s="290"/>
      <c r="GW1" s="290"/>
      <c r="GX1" s="290"/>
      <c r="GY1" s="290"/>
      <c r="GZ1" s="290"/>
      <c r="HA1" s="290"/>
      <c r="HB1" s="290"/>
      <c r="HC1" s="290"/>
      <c r="HD1" s="290"/>
      <c r="HE1" s="290"/>
      <c r="HF1" s="290"/>
      <c r="HG1" s="290"/>
      <c r="HH1" s="290"/>
      <c r="HI1" s="290"/>
      <c r="HJ1" s="290"/>
      <c r="HK1" s="290"/>
      <c r="HL1" s="290"/>
      <c r="HM1" s="290"/>
      <c r="HN1" s="290"/>
      <c r="HO1" s="290"/>
      <c r="HP1" s="290"/>
      <c r="HQ1" s="290"/>
      <c r="HR1" s="290"/>
      <c r="HS1" s="290"/>
      <c r="HT1" s="290"/>
      <c r="HU1" s="290"/>
      <c r="HV1" s="290"/>
      <c r="HW1" s="290"/>
      <c r="HX1" s="290"/>
      <c r="HY1" s="290"/>
      <c r="HZ1" s="290"/>
      <c r="IA1" s="290"/>
      <c r="IB1" s="290"/>
      <c r="IC1" s="290"/>
      <c r="ID1" s="290"/>
      <c r="IE1" s="290"/>
    </row>
    <row r="2" spans="1:239" s="291" customFormat="1" ht="21.75" customHeight="1" x14ac:dyDescent="0.25">
      <c r="A2" s="289" t="s">
        <v>957</v>
      </c>
      <c r="B2" s="292"/>
      <c r="C2" s="292"/>
      <c r="D2" s="292"/>
      <c r="E2" s="292"/>
      <c r="F2" s="292"/>
      <c r="G2" s="289"/>
      <c r="H2" s="289"/>
      <c r="I2" s="289"/>
      <c r="J2" s="289"/>
      <c r="K2" s="289"/>
      <c r="L2" s="289"/>
      <c r="M2" s="289"/>
      <c r="N2" s="289"/>
      <c r="O2" s="289"/>
      <c r="P2" s="289"/>
      <c r="Q2" s="289"/>
      <c r="R2" s="289"/>
      <c r="S2" s="289"/>
      <c r="T2" s="289"/>
      <c r="U2" s="289"/>
      <c r="V2" s="289"/>
      <c r="W2" s="289"/>
      <c r="X2" s="290"/>
      <c r="Y2" s="290"/>
      <c r="Z2" s="290"/>
      <c r="AA2" s="290"/>
      <c r="AB2" s="290"/>
      <c r="AC2" s="290"/>
      <c r="AD2" s="290"/>
      <c r="AE2" s="290"/>
      <c r="AF2" s="290"/>
      <c r="AG2" s="290"/>
      <c r="AH2" s="290"/>
      <c r="AI2" s="290"/>
      <c r="AJ2" s="290"/>
      <c r="AK2" s="290"/>
      <c r="AL2" s="290"/>
      <c r="AM2" s="290"/>
      <c r="AN2" s="290"/>
      <c r="AO2" s="290"/>
      <c r="AP2" s="290"/>
      <c r="AQ2" s="290"/>
      <c r="AR2" s="290"/>
      <c r="AS2" s="290"/>
      <c r="AT2" s="290"/>
      <c r="AU2" s="290"/>
      <c r="AV2" s="290"/>
      <c r="AW2" s="290"/>
      <c r="AX2" s="290"/>
      <c r="AY2" s="290"/>
      <c r="AZ2" s="290"/>
      <c r="BA2" s="290"/>
      <c r="BB2" s="290"/>
      <c r="BC2" s="290"/>
      <c r="BD2" s="290"/>
      <c r="BE2" s="290"/>
      <c r="BF2" s="290"/>
      <c r="BG2" s="290"/>
      <c r="BH2" s="290"/>
      <c r="BI2" s="290"/>
      <c r="BJ2" s="290"/>
      <c r="BK2" s="290"/>
      <c r="BL2" s="290"/>
      <c r="BM2" s="290"/>
      <c r="BN2" s="290"/>
      <c r="BO2" s="290"/>
      <c r="BP2" s="290"/>
      <c r="BQ2" s="290"/>
      <c r="BR2" s="290"/>
      <c r="BS2" s="290"/>
      <c r="BT2" s="290"/>
      <c r="BU2" s="290"/>
      <c r="BV2" s="290"/>
      <c r="BW2" s="290"/>
      <c r="BX2" s="290"/>
      <c r="BY2" s="290"/>
      <c r="BZ2" s="290"/>
      <c r="CA2" s="290"/>
      <c r="CB2" s="290"/>
      <c r="CC2" s="290"/>
      <c r="CD2" s="290"/>
      <c r="CE2" s="290"/>
      <c r="CF2" s="290"/>
      <c r="CG2" s="290"/>
      <c r="CH2" s="290"/>
      <c r="CI2" s="290"/>
      <c r="CJ2" s="290"/>
      <c r="CK2" s="290"/>
      <c r="CL2" s="290"/>
      <c r="CM2" s="290"/>
      <c r="CN2" s="290"/>
      <c r="CO2" s="290"/>
      <c r="CP2" s="290"/>
      <c r="CQ2" s="290"/>
      <c r="CR2" s="290"/>
      <c r="CS2" s="290"/>
      <c r="CT2" s="290"/>
      <c r="CU2" s="290"/>
      <c r="CV2" s="290"/>
      <c r="CW2" s="290"/>
      <c r="CX2" s="290"/>
      <c r="CY2" s="290"/>
      <c r="CZ2" s="290"/>
      <c r="DA2" s="290"/>
      <c r="DB2" s="290"/>
      <c r="DC2" s="290"/>
      <c r="DD2" s="290"/>
      <c r="DE2" s="290"/>
      <c r="DF2" s="290"/>
      <c r="DG2" s="290"/>
      <c r="DH2" s="290"/>
      <c r="DI2" s="290"/>
      <c r="DJ2" s="290"/>
      <c r="DK2" s="290"/>
      <c r="DL2" s="290"/>
      <c r="DM2" s="290"/>
      <c r="DN2" s="290"/>
      <c r="DO2" s="290"/>
      <c r="DP2" s="290"/>
      <c r="DQ2" s="290"/>
      <c r="DR2" s="290"/>
      <c r="DS2" s="290"/>
      <c r="DT2" s="290"/>
      <c r="DU2" s="290"/>
      <c r="DV2" s="290"/>
      <c r="DW2" s="290"/>
      <c r="DX2" s="290"/>
      <c r="DY2" s="290"/>
      <c r="DZ2" s="290"/>
      <c r="EA2" s="290"/>
      <c r="EB2" s="290"/>
      <c r="EC2" s="290"/>
      <c r="ED2" s="290"/>
      <c r="EE2" s="290"/>
      <c r="EF2" s="290"/>
      <c r="EG2" s="290"/>
      <c r="EH2" s="290"/>
      <c r="EI2" s="290"/>
      <c r="EJ2" s="290"/>
      <c r="EK2" s="290"/>
      <c r="EL2" s="290"/>
      <c r="EM2" s="290"/>
      <c r="EN2" s="290"/>
      <c r="EO2" s="290"/>
      <c r="EP2" s="290"/>
      <c r="EQ2" s="290"/>
      <c r="ER2" s="290"/>
      <c r="ES2" s="290"/>
      <c r="ET2" s="290"/>
      <c r="EU2" s="290"/>
      <c r="EV2" s="290"/>
      <c r="EW2" s="290"/>
      <c r="EX2" s="290"/>
      <c r="EY2" s="290"/>
      <c r="EZ2" s="290"/>
      <c r="FA2" s="290"/>
      <c r="FB2" s="290"/>
      <c r="FC2" s="290"/>
      <c r="FD2" s="290"/>
      <c r="FE2" s="290"/>
      <c r="FF2" s="290"/>
      <c r="FG2" s="290"/>
      <c r="FH2" s="290"/>
      <c r="FI2" s="290"/>
      <c r="FJ2" s="290"/>
      <c r="FK2" s="290"/>
      <c r="FL2" s="290"/>
      <c r="FM2" s="290"/>
      <c r="FN2" s="290"/>
      <c r="FO2" s="290"/>
      <c r="FP2" s="290"/>
      <c r="FQ2" s="290"/>
      <c r="FR2" s="290"/>
      <c r="FS2" s="290"/>
      <c r="FT2" s="290"/>
      <c r="FU2" s="290"/>
      <c r="FV2" s="290"/>
      <c r="FW2" s="290"/>
      <c r="FX2" s="290"/>
      <c r="FY2" s="290"/>
      <c r="FZ2" s="290"/>
      <c r="GA2" s="290"/>
      <c r="GB2" s="290"/>
      <c r="GC2" s="290"/>
      <c r="GD2" s="290"/>
      <c r="GE2" s="290"/>
      <c r="GF2" s="290"/>
      <c r="GG2" s="290"/>
      <c r="GH2" s="290"/>
      <c r="GI2" s="290"/>
      <c r="GJ2" s="290"/>
      <c r="GK2" s="290"/>
      <c r="GL2" s="290"/>
      <c r="GM2" s="290"/>
      <c r="GN2" s="290"/>
      <c r="GO2" s="290"/>
      <c r="GP2" s="290"/>
      <c r="GQ2" s="290"/>
      <c r="GR2" s="290"/>
      <c r="GS2" s="290"/>
      <c r="GT2" s="290"/>
      <c r="GU2" s="290"/>
      <c r="GV2" s="290"/>
      <c r="GW2" s="290"/>
      <c r="GX2" s="290"/>
      <c r="GY2" s="290"/>
      <c r="GZ2" s="290"/>
      <c r="HA2" s="290"/>
      <c r="HB2" s="290"/>
      <c r="HC2" s="290"/>
      <c r="HD2" s="290"/>
      <c r="HE2" s="290"/>
      <c r="HF2" s="290"/>
      <c r="HG2" s="290"/>
      <c r="HH2" s="290"/>
      <c r="HI2" s="290"/>
      <c r="HJ2" s="290"/>
      <c r="HK2" s="290"/>
      <c r="HL2" s="290"/>
      <c r="HM2" s="290"/>
      <c r="HN2" s="290"/>
      <c r="HO2" s="290"/>
      <c r="HP2" s="290"/>
      <c r="HQ2" s="290"/>
      <c r="HR2" s="290"/>
      <c r="HS2" s="290"/>
      <c r="HT2" s="290"/>
      <c r="HU2" s="290"/>
      <c r="HV2" s="290"/>
      <c r="HW2" s="290"/>
      <c r="HX2" s="290"/>
      <c r="HY2" s="290"/>
      <c r="HZ2" s="290"/>
      <c r="IA2" s="290"/>
      <c r="IB2" s="290"/>
      <c r="IC2" s="290"/>
      <c r="ID2" s="290"/>
      <c r="IE2" s="290"/>
    </row>
    <row r="3" spans="1:239" s="234" customFormat="1" ht="39.75" x14ac:dyDescent="0.2">
      <c r="A3" s="230"/>
      <c r="B3" s="409" t="s">
        <v>39</v>
      </c>
      <c r="C3" s="382"/>
      <c r="D3" s="386" t="s">
        <v>345</v>
      </c>
      <c r="E3" s="386" t="s">
        <v>624</v>
      </c>
      <c r="F3" s="386" t="s">
        <v>625</v>
      </c>
      <c r="G3" s="386" t="s">
        <v>626</v>
      </c>
      <c r="H3" s="386" t="s">
        <v>627</v>
      </c>
      <c r="I3" s="61"/>
      <c r="J3" s="61"/>
      <c r="K3" s="61"/>
      <c r="L3" s="61"/>
      <c r="M3" s="61"/>
      <c r="N3" s="61"/>
      <c r="O3" s="61"/>
      <c r="P3" s="61"/>
      <c r="Q3" s="61"/>
      <c r="R3" s="61"/>
      <c r="S3" s="233"/>
      <c r="T3" s="233"/>
      <c r="U3" s="233"/>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233"/>
      <c r="BO3" s="233"/>
      <c r="BP3" s="233"/>
      <c r="BQ3" s="233"/>
      <c r="BR3" s="233"/>
      <c r="BS3" s="233"/>
      <c r="BT3" s="233"/>
      <c r="BU3" s="233"/>
      <c r="BV3" s="233"/>
      <c r="BW3" s="233"/>
      <c r="BX3" s="233"/>
      <c r="BY3" s="233"/>
      <c r="BZ3" s="233"/>
      <c r="CA3" s="233"/>
      <c r="CB3" s="233"/>
      <c r="CC3" s="233"/>
      <c r="CD3" s="233"/>
      <c r="CE3" s="233"/>
      <c r="CF3" s="233"/>
      <c r="CG3" s="233"/>
      <c r="CH3" s="233"/>
      <c r="CI3" s="233"/>
      <c r="CJ3" s="233"/>
      <c r="CK3" s="233"/>
      <c r="CL3" s="233"/>
      <c r="CM3" s="233"/>
      <c r="CN3" s="233"/>
      <c r="CO3" s="233"/>
      <c r="CP3" s="233"/>
      <c r="CQ3" s="233"/>
      <c r="CR3" s="233"/>
      <c r="CS3" s="233"/>
      <c r="CT3" s="233"/>
      <c r="CU3" s="233"/>
      <c r="CV3" s="233"/>
      <c r="CW3" s="233"/>
      <c r="CX3" s="233"/>
      <c r="CY3" s="233"/>
      <c r="CZ3" s="233"/>
      <c r="DA3" s="233"/>
      <c r="DB3" s="233"/>
      <c r="DC3" s="233"/>
      <c r="DD3" s="233"/>
      <c r="DE3" s="233"/>
      <c r="DF3" s="233"/>
      <c r="DG3" s="233"/>
      <c r="DH3" s="233"/>
      <c r="DI3" s="233"/>
      <c r="DJ3" s="233"/>
      <c r="DK3" s="233"/>
      <c r="DL3" s="233"/>
      <c r="DM3" s="233"/>
      <c r="DN3" s="233"/>
      <c r="DO3" s="233"/>
      <c r="DP3" s="233"/>
      <c r="DQ3" s="233"/>
      <c r="DR3" s="233"/>
      <c r="DS3" s="233"/>
      <c r="DT3" s="233"/>
      <c r="DU3" s="233"/>
      <c r="DV3" s="233"/>
      <c r="DW3" s="233"/>
      <c r="DX3" s="233"/>
      <c r="DY3" s="233"/>
      <c r="DZ3" s="233"/>
      <c r="EA3" s="233"/>
      <c r="EB3" s="233"/>
      <c r="EC3" s="233"/>
      <c r="ED3" s="233"/>
      <c r="EE3" s="233"/>
      <c r="EF3" s="233"/>
      <c r="EG3" s="233"/>
      <c r="EH3" s="233"/>
      <c r="EI3" s="233"/>
      <c r="EJ3" s="233"/>
      <c r="EK3" s="233"/>
      <c r="EL3" s="233"/>
      <c r="EM3" s="233"/>
      <c r="EN3" s="233"/>
      <c r="EO3" s="233"/>
      <c r="EP3" s="233"/>
      <c r="EQ3" s="233"/>
      <c r="ER3" s="233"/>
      <c r="ES3" s="233"/>
      <c r="ET3" s="233"/>
      <c r="EU3" s="233"/>
      <c r="EV3" s="233"/>
      <c r="EW3" s="233"/>
      <c r="EX3" s="233"/>
      <c r="EY3" s="233"/>
      <c r="EZ3" s="233"/>
      <c r="FA3" s="233"/>
      <c r="FB3" s="233"/>
      <c r="FC3" s="233"/>
      <c r="FD3" s="233"/>
      <c r="FE3" s="233"/>
      <c r="FF3" s="233"/>
      <c r="FG3" s="233"/>
      <c r="FH3" s="233"/>
      <c r="FI3" s="233"/>
      <c r="FJ3" s="233"/>
      <c r="FK3" s="233"/>
      <c r="FL3" s="233"/>
      <c r="FM3" s="233"/>
      <c r="FN3" s="233"/>
      <c r="FO3" s="233"/>
      <c r="FP3" s="233"/>
      <c r="FQ3" s="233"/>
      <c r="FR3" s="233"/>
      <c r="FS3" s="233"/>
      <c r="FT3" s="233"/>
      <c r="FU3" s="233"/>
      <c r="FV3" s="233"/>
      <c r="FW3" s="233"/>
      <c r="FX3" s="233"/>
      <c r="FY3" s="233"/>
      <c r="FZ3" s="233"/>
      <c r="GA3" s="233"/>
      <c r="GB3" s="233"/>
      <c r="GC3" s="233"/>
      <c r="GD3" s="233"/>
      <c r="GE3" s="233"/>
      <c r="GF3" s="233"/>
      <c r="GG3" s="233"/>
      <c r="GH3" s="233"/>
      <c r="GI3" s="233"/>
      <c r="GJ3" s="233"/>
      <c r="GK3" s="233"/>
      <c r="GL3" s="233"/>
      <c r="GM3" s="233"/>
      <c r="GN3" s="233"/>
      <c r="GO3" s="233"/>
      <c r="GP3" s="233"/>
      <c r="GQ3" s="233"/>
      <c r="GR3" s="233"/>
      <c r="GS3" s="233"/>
      <c r="GT3" s="233"/>
      <c r="GU3" s="233"/>
      <c r="GV3" s="233"/>
      <c r="GW3" s="233"/>
      <c r="GX3" s="233"/>
      <c r="GY3" s="233"/>
      <c r="GZ3" s="233"/>
      <c r="HA3" s="233"/>
      <c r="HB3" s="233"/>
      <c r="HC3" s="233"/>
      <c r="HD3" s="233"/>
      <c r="HE3" s="233"/>
      <c r="HF3" s="233"/>
      <c r="HG3" s="233"/>
      <c r="HH3" s="233"/>
      <c r="HI3" s="233"/>
      <c r="HJ3" s="233"/>
      <c r="HK3" s="233"/>
      <c r="HL3" s="233"/>
      <c r="HM3" s="233"/>
      <c r="HN3" s="233"/>
      <c r="HO3" s="233"/>
      <c r="HP3" s="233"/>
      <c r="HQ3" s="233"/>
      <c r="HR3" s="233"/>
      <c r="HS3" s="233"/>
      <c r="HT3" s="233"/>
      <c r="HU3" s="233"/>
      <c r="HV3" s="233"/>
      <c r="HW3" s="233"/>
      <c r="HX3" s="233"/>
      <c r="HY3" s="233"/>
      <c r="HZ3" s="233"/>
      <c r="IA3" s="233"/>
      <c r="IB3" s="233"/>
      <c r="IC3" s="233"/>
      <c r="ID3" s="233"/>
      <c r="IE3" s="233"/>
    </row>
    <row r="4" spans="1:239" ht="14.25" customHeight="1" x14ac:dyDescent="0.2">
      <c r="A4" s="235"/>
      <c r="B4" s="410" t="s">
        <v>40</v>
      </c>
      <c r="C4" s="383"/>
      <c r="D4" s="387">
        <v>3954</v>
      </c>
      <c r="E4" s="388">
        <v>25.164390490642386</v>
      </c>
      <c r="F4" s="388">
        <v>16.970156803237227</v>
      </c>
      <c r="G4" s="388">
        <v>8.1942336874051591</v>
      </c>
      <c r="H4" s="388">
        <v>40</v>
      </c>
      <c r="S4" s="231"/>
      <c r="T4" s="231"/>
      <c r="U4" s="231"/>
      <c r="V4" s="231"/>
      <c r="W4" s="231"/>
    </row>
    <row r="5" spans="1:239" s="231" customFormat="1" ht="14.25" customHeight="1" x14ac:dyDescent="0.2">
      <c r="A5" s="59"/>
      <c r="B5" s="411" t="s">
        <v>41</v>
      </c>
      <c r="C5" s="384"/>
      <c r="D5" s="389">
        <v>93</v>
      </c>
      <c r="E5" s="390">
        <v>19.35483870967742</v>
      </c>
      <c r="F5" s="390">
        <v>10.75268817204301</v>
      </c>
      <c r="G5" s="390">
        <v>8.6021505376344098</v>
      </c>
      <c r="H5" s="390">
        <v>26</v>
      </c>
      <c r="I5" s="230"/>
      <c r="J5" s="230"/>
      <c r="K5" s="230"/>
      <c r="L5" s="230"/>
      <c r="M5" s="230"/>
      <c r="N5" s="230"/>
      <c r="O5" s="230"/>
      <c r="P5" s="230"/>
      <c r="Q5" s="230"/>
      <c r="R5" s="230"/>
    </row>
    <row r="6" spans="1:239" s="231" customFormat="1" ht="14.25" customHeight="1" x14ac:dyDescent="0.2">
      <c r="A6" s="59"/>
      <c r="B6" s="412" t="s">
        <v>42</v>
      </c>
      <c r="C6" s="385"/>
      <c r="D6" s="391">
        <v>96</v>
      </c>
      <c r="E6" s="392">
        <v>32.291666666666671</v>
      </c>
      <c r="F6" s="392">
        <v>21.875</v>
      </c>
      <c r="G6" s="392">
        <v>10.416666666666668</v>
      </c>
      <c r="H6" s="392">
        <v>52.5</v>
      </c>
      <c r="I6" s="230"/>
      <c r="J6" s="230"/>
      <c r="K6" s="230"/>
      <c r="L6" s="230"/>
      <c r="M6" s="230"/>
      <c r="N6" s="230"/>
      <c r="O6" s="230"/>
      <c r="P6" s="230"/>
      <c r="Q6" s="230"/>
      <c r="R6" s="230"/>
    </row>
    <row r="7" spans="1:239" s="231" customFormat="1" ht="14.25" customHeight="1" x14ac:dyDescent="0.2">
      <c r="A7" s="59"/>
      <c r="B7" s="412" t="s">
        <v>43</v>
      </c>
      <c r="C7" s="385"/>
      <c r="D7" s="391">
        <v>201</v>
      </c>
      <c r="E7" s="392">
        <v>39.800995024875625</v>
      </c>
      <c r="F7" s="392">
        <v>21.393034825870647</v>
      </c>
      <c r="G7" s="392">
        <v>18.407960199004975</v>
      </c>
      <c r="H7" s="392">
        <v>81</v>
      </c>
      <c r="I7" s="230"/>
      <c r="J7" s="230"/>
      <c r="K7" s="230"/>
      <c r="L7" s="230"/>
      <c r="M7" s="230"/>
      <c r="N7" s="230"/>
      <c r="O7" s="230"/>
      <c r="P7" s="230"/>
      <c r="Q7" s="230"/>
      <c r="R7" s="230"/>
    </row>
    <row r="8" spans="1:239" s="231" customFormat="1" ht="14.25" customHeight="1" x14ac:dyDescent="0.2">
      <c r="A8" s="59"/>
      <c r="B8" s="412" t="s">
        <v>44</v>
      </c>
      <c r="C8" s="385"/>
      <c r="D8" s="391">
        <v>95</v>
      </c>
      <c r="E8" s="392">
        <v>4.2105263157894735</v>
      </c>
      <c r="F8" s="392">
        <v>4.2105263157894735</v>
      </c>
      <c r="G8" s="392">
        <v>0</v>
      </c>
      <c r="H8" s="392">
        <v>23</v>
      </c>
      <c r="I8" s="230"/>
      <c r="J8" s="230"/>
      <c r="K8" s="230"/>
      <c r="L8" s="230"/>
      <c r="M8" s="230"/>
      <c r="N8" s="230"/>
      <c r="O8" s="230"/>
      <c r="P8" s="230"/>
      <c r="Q8" s="230"/>
      <c r="R8" s="230"/>
    </row>
    <row r="9" spans="1:239" s="231" customFormat="1" ht="14.25" customHeight="1" x14ac:dyDescent="0.2">
      <c r="A9" s="59"/>
      <c r="B9" s="412" t="s">
        <v>45</v>
      </c>
      <c r="C9" s="385"/>
      <c r="D9" s="391">
        <v>99</v>
      </c>
      <c r="E9" s="392">
        <v>24.242424242424242</v>
      </c>
      <c r="F9" s="392">
        <v>18.181818181818183</v>
      </c>
      <c r="G9" s="392">
        <v>6.0606060606060606</v>
      </c>
      <c r="H9" s="392">
        <v>31</v>
      </c>
      <c r="I9" s="230"/>
      <c r="J9" s="230"/>
      <c r="K9" s="230"/>
      <c r="L9" s="230"/>
      <c r="M9" s="230"/>
      <c r="N9" s="230"/>
      <c r="O9" s="230"/>
      <c r="P9" s="230"/>
      <c r="Q9" s="230"/>
      <c r="R9" s="230"/>
    </row>
    <row r="10" spans="1:239" s="231" customFormat="1" ht="14.25" customHeight="1" x14ac:dyDescent="0.2">
      <c r="A10" s="59"/>
      <c r="B10" s="412" t="s">
        <v>46</v>
      </c>
      <c r="C10" s="385"/>
      <c r="D10" s="391">
        <v>93</v>
      </c>
      <c r="E10" s="392">
        <v>24.731182795698924</v>
      </c>
      <c r="F10" s="392">
        <v>17.20430107526882</v>
      </c>
      <c r="G10" s="392">
        <v>7.5268817204301079</v>
      </c>
      <c r="H10" s="392">
        <v>39</v>
      </c>
      <c r="I10" s="230"/>
      <c r="J10" s="230"/>
      <c r="K10" s="230"/>
      <c r="L10" s="230"/>
      <c r="M10" s="230"/>
      <c r="N10" s="230"/>
      <c r="O10" s="230"/>
      <c r="P10" s="230"/>
      <c r="Q10" s="230"/>
      <c r="R10" s="230"/>
    </row>
    <row r="11" spans="1:239" s="231" customFormat="1" ht="14.25" customHeight="1" x14ac:dyDescent="0.2">
      <c r="A11" s="60"/>
      <c r="B11" s="412" t="s">
        <v>47</v>
      </c>
      <c r="C11" s="385"/>
      <c r="D11" s="391">
        <v>98</v>
      </c>
      <c r="E11" s="392">
        <v>23.469387755102041</v>
      </c>
      <c r="F11" s="392">
        <v>12.244897959183673</v>
      </c>
      <c r="G11" s="392">
        <v>11.224489795918368</v>
      </c>
      <c r="H11" s="392">
        <v>40</v>
      </c>
      <c r="I11" s="230"/>
      <c r="J11" s="230"/>
      <c r="K11" s="230"/>
      <c r="L11" s="230"/>
      <c r="M11" s="230"/>
      <c r="N11" s="230"/>
      <c r="O11" s="230"/>
      <c r="P11" s="230"/>
      <c r="Q11" s="230"/>
      <c r="R11" s="230"/>
    </row>
    <row r="12" spans="1:239" s="231" customFormat="1" ht="14.25" customHeight="1" x14ac:dyDescent="0.2">
      <c r="A12" s="60"/>
      <c r="B12" s="412" t="s">
        <v>48</v>
      </c>
      <c r="C12" s="385"/>
      <c r="D12" s="391">
        <v>116</v>
      </c>
      <c r="E12" s="392">
        <v>12.931034482758621</v>
      </c>
      <c r="F12" s="392">
        <v>10.344827586206897</v>
      </c>
      <c r="G12" s="392">
        <v>2.5862068965517242</v>
      </c>
      <c r="H12" s="392">
        <v>34</v>
      </c>
      <c r="I12" s="230"/>
      <c r="J12" s="230"/>
      <c r="K12" s="230"/>
      <c r="L12" s="230"/>
      <c r="M12" s="230"/>
      <c r="N12" s="230"/>
      <c r="O12" s="230"/>
      <c r="P12" s="230"/>
      <c r="Q12" s="230"/>
      <c r="R12" s="230"/>
    </row>
    <row r="13" spans="1:239" s="231" customFormat="1" ht="14.25" customHeight="1" x14ac:dyDescent="0.2">
      <c r="A13" s="60"/>
      <c r="B13" s="412" t="s">
        <v>49</v>
      </c>
      <c r="C13" s="385"/>
      <c r="D13" s="391">
        <v>98</v>
      </c>
      <c r="E13" s="392">
        <v>20.408163265306122</v>
      </c>
      <c r="F13" s="392">
        <v>14.285714285714285</v>
      </c>
      <c r="G13" s="392">
        <v>6.1224489795918364</v>
      </c>
      <c r="H13" s="392">
        <v>39.5</v>
      </c>
      <c r="I13" s="230"/>
      <c r="J13" s="230"/>
      <c r="K13" s="230"/>
      <c r="L13" s="230"/>
      <c r="M13" s="230"/>
      <c r="N13" s="230"/>
      <c r="O13" s="230"/>
      <c r="P13" s="230"/>
      <c r="Q13" s="230"/>
      <c r="R13" s="230"/>
    </row>
    <row r="14" spans="1:239" s="231" customFormat="1" ht="14.25" customHeight="1" x14ac:dyDescent="0.2">
      <c r="A14" s="60"/>
      <c r="B14" s="412" t="s">
        <v>50</v>
      </c>
      <c r="C14" s="385"/>
      <c r="D14" s="391">
        <v>97</v>
      </c>
      <c r="E14" s="392">
        <v>12.371134020618557</v>
      </c>
      <c r="F14" s="392">
        <v>8.247422680412372</v>
      </c>
      <c r="G14" s="392">
        <v>4.1237113402061851</v>
      </c>
      <c r="H14" s="392">
        <v>27</v>
      </c>
      <c r="I14" s="230"/>
      <c r="J14" s="230"/>
      <c r="K14" s="230"/>
      <c r="L14" s="230"/>
      <c r="M14" s="230"/>
      <c r="N14" s="230"/>
      <c r="O14" s="230"/>
      <c r="P14" s="230"/>
      <c r="Q14" s="230"/>
      <c r="R14" s="230"/>
    </row>
    <row r="15" spans="1:239" s="231" customFormat="1" ht="14.25" customHeight="1" x14ac:dyDescent="0.2">
      <c r="A15" s="60"/>
      <c r="B15" s="412" t="s">
        <v>51</v>
      </c>
      <c r="C15" s="385"/>
      <c r="D15" s="391">
        <v>100</v>
      </c>
      <c r="E15" s="392">
        <v>28.000000000000004</v>
      </c>
      <c r="F15" s="392">
        <v>23</v>
      </c>
      <c r="G15" s="392">
        <v>5</v>
      </c>
      <c r="H15" s="392">
        <v>56</v>
      </c>
      <c r="I15" s="230"/>
      <c r="J15" s="230"/>
      <c r="K15" s="230"/>
      <c r="L15" s="230"/>
      <c r="M15" s="230"/>
      <c r="N15" s="230"/>
      <c r="O15" s="230"/>
      <c r="P15" s="230"/>
      <c r="Q15" s="230"/>
      <c r="R15" s="230"/>
    </row>
    <row r="16" spans="1:239" s="231" customFormat="1" ht="14.25" customHeight="1" x14ac:dyDescent="0.2">
      <c r="A16" s="60"/>
      <c r="B16" s="412" t="s">
        <v>52</v>
      </c>
      <c r="C16" s="385"/>
      <c r="D16" s="391">
        <v>99</v>
      </c>
      <c r="E16" s="392">
        <v>28.28282828282828</v>
      </c>
      <c r="F16" s="392">
        <v>16.161616161616163</v>
      </c>
      <c r="G16" s="392">
        <v>12.121212121212121</v>
      </c>
      <c r="H16" s="392">
        <v>53</v>
      </c>
      <c r="I16" s="230"/>
      <c r="J16" s="230"/>
      <c r="K16" s="230"/>
      <c r="L16" s="230"/>
      <c r="M16" s="230"/>
      <c r="N16" s="230"/>
      <c r="O16" s="230"/>
      <c r="P16" s="230"/>
      <c r="Q16" s="230"/>
      <c r="R16" s="230"/>
    </row>
    <row r="17" spans="1:18" s="231" customFormat="1" ht="14.25" customHeight="1" x14ac:dyDescent="0.2">
      <c r="A17" s="60"/>
      <c r="B17" s="412" t="s">
        <v>53</v>
      </c>
      <c r="C17" s="385"/>
      <c r="D17" s="391">
        <v>106</v>
      </c>
      <c r="E17" s="392">
        <v>33.962264150943398</v>
      </c>
      <c r="F17" s="392">
        <v>22.641509433962263</v>
      </c>
      <c r="G17" s="392">
        <v>11.320754716981133</v>
      </c>
      <c r="H17" s="392">
        <v>63</v>
      </c>
      <c r="I17" s="230"/>
      <c r="J17" s="230"/>
      <c r="K17" s="230"/>
      <c r="L17" s="230"/>
      <c r="M17" s="230"/>
      <c r="N17" s="230"/>
      <c r="O17" s="230"/>
      <c r="P17" s="230"/>
      <c r="Q17" s="230"/>
      <c r="R17" s="230"/>
    </row>
    <row r="18" spans="1:18" s="231" customFormat="1" ht="14.25" customHeight="1" x14ac:dyDescent="0.2">
      <c r="A18" s="60"/>
      <c r="B18" s="412" t="s">
        <v>54</v>
      </c>
      <c r="C18" s="385"/>
      <c r="D18" s="391">
        <v>99</v>
      </c>
      <c r="E18" s="392">
        <v>37.373737373737377</v>
      </c>
      <c r="F18" s="392">
        <v>26.262626262626267</v>
      </c>
      <c r="G18" s="392">
        <v>11.111111111111111</v>
      </c>
      <c r="H18" s="392">
        <v>81</v>
      </c>
      <c r="I18" s="230"/>
      <c r="J18" s="230"/>
      <c r="K18" s="230"/>
      <c r="L18" s="230"/>
      <c r="M18" s="230"/>
      <c r="N18" s="230"/>
      <c r="O18" s="230"/>
      <c r="P18" s="230"/>
      <c r="Q18" s="230"/>
      <c r="R18" s="230"/>
    </row>
    <row r="19" spans="1:18" s="231" customFormat="1" ht="14.25" customHeight="1" x14ac:dyDescent="0.2">
      <c r="A19" s="60"/>
      <c r="B19" s="412" t="s">
        <v>55</v>
      </c>
      <c r="C19" s="385"/>
      <c r="D19" s="391">
        <v>178</v>
      </c>
      <c r="E19" s="392">
        <v>27.528089887640451</v>
      </c>
      <c r="F19" s="392">
        <v>19.101123595505619</v>
      </c>
      <c r="G19" s="392">
        <v>8.4269662921348321</v>
      </c>
      <c r="H19" s="392">
        <v>62.5</v>
      </c>
      <c r="I19" s="230"/>
      <c r="J19" s="230"/>
      <c r="K19" s="230"/>
      <c r="L19" s="230"/>
      <c r="M19" s="230"/>
      <c r="N19" s="230"/>
      <c r="O19" s="230"/>
      <c r="P19" s="230"/>
      <c r="Q19" s="230"/>
      <c r="R19" s="230"/>
    </row>
    <row r="20" spans="1:18" s="231" customFormat="1" ht="14.25" customHeight="1" x14ac:dyDescent="0.2">
      <c r="A20" s="60"/>
      <c r="B20" s="412" t="s">
        <v>56</v>
      </c>
      <c r="C20" s="385"/>
      <c r="D20" s="391">
        <v>108</v>
      </c>
      <c r="E20" s="392">
        <v>41.666666666666671</v>
      </c>
      <c r="F20" s="392">
        <v>22.222222222222221</v>
      </c>
      <c r="G20" s="392">
        <v>19.444444444444446</v>
      </c>
      <c r="H20" s="392">
        <v>84</v>
      </c>
      <c r="I20" s="230"/>
      <c r="J20" s="230"/>
      <c r="K20" s="230"/>
      <c r="L20" s="230"/>
      <c r="M20" s="230"/>
      <c r="N20" s="230"/>
      <c r="O20" s="230"/>
      <c r="P20" s="230"/>
      <c r="Q20" s="230"/>
      <c r="R20" s="230"/>
    </row>
    <row r="21" spans="1:18" s="231" customFormat="1" ht="14.25" customHeight="1" x14ac:dyDescent="0.2">
      <c r="A21" s="60"/>
      <c r="B21" s="412" t="s">
        <v>57</v>
      </c>
      <c r="C21" s="385"/>
      <c r="D21" s="391">
        <v>110</v>
      </c>
      <c r="E21" s="392">
        <v>12.727272727272727</v>
      </c>
      <c r="F21" s="392">
        <v>10.909090909090908</v>
      </c>
      <c r="G21" s="392">
        <v>1.8181818181818181</v>
      </c>
      <c r="H21" s="392">
        <v>38</v>
      </c>
      <c r="I21" s="230"/>
      <c r="J21" s="230"/>
      <c r="K21" s="230"/>
      <c r="L21" s="230"/>
      <c r="M21" s="230"/>
      <c r="N21" s="230"/>
      <c r="O21" s="230"/>
      <c r="P21" s="230"/>
      <c r="Q21" s="230"/>
      <c r="R21" s="230"/>
    </row>
    <row r="22" spans="1:18" s="231" customFormat="1" ht="14.25" customHeight="1" x14ac:dyDescent="0.2">
      <c r="A22" s="60"/>
      <c r="B22" s="412" t="s">
        <v>58</v>
      </c>
      <c r="C22" s="385"/>
      <c r="D22" s="391">
        <v>100</v>
      </c>
      <c r="E22" s="392">
        <v>12</v>
      </c>
      <c r="F22" s="392">
        <v>10</v>
      </c>
      <c r="G22" s="392">
        <v>2</v>
      </c>
      <c r="H22" s="392">
        <v>26.5</v>
      </c>
      <c r="I22" s="230"/>
      <c r="J22" s="230"/>
      <c r="K22" s="230"/>
      <c r="L22" s="230"/>
      <c r="M22" s="230"/>
      <c r="N22" s="230"/>
      <c r="O22" s="230"/>
      <c r="P22" s="230"/>
      <c r="Q22" s="230"/>
      <c r="R22" s="230"/>
    </row>
    <row r="23" spans="1:18" s="231" customFormat="1" ht="14.25" customHeight="1" x14ac:dyDescent="0.2">
      <c r="A23" s="60"/>
      <c r="B23" s="412" t="s">
        <v>59</v>
      </c>
      <c r="C23" s="385"/>
      <c r="D23" s="391">
        <v>103</v>
      </c>
      <c r="E23" s="392">
        <v>6.7961165048543686</v>
      </c>
      <c r="F23" s="392">
        <v>4.8543689320388346</v>
      </c>
      <c r="G23" s="392">
        <v>1.9417475728155338</v>
      </c>
      <c r="H23" s="392">
        <v>17</v>
      </c>
      <c r="I23" s="230"/>
      <c r="J23" s="230"/>
      <c r="K23" s="230"/>
      <c r="L23" s="230"/>
      <c r="M23" s="230"/>
      <c r="N23" s="230"/>
      <c r="O23" s="230"/>
      <c r="P23" s="230"/>
      <c r="Q23" s="230"/>
      <c r="R23" s="230"/>
    </row>
    <row r="24" spans="1:18" s="231" customFormat="1" ht="14.25" customHeight="1" x14ac:dyDescent="0.2">
      <c r="A24" s="60"/>
      <c r="B24" s="412" t="s">
        <v>60</v>
      </c>
      <c r="C24" s="385"/>
      <c r="D24" s="391">
        <v>210</v>
      </c>
      <c r="E24" s="392">
        <v>34.761904761904759</v>
      </c>
      <c r="F24" s="392">
        <v>20.952380952380953</v>
      </c>
      <c r="G24" s="392">
        <v>13.80952380952381</v>
      </c>
      <c r="H24" s="392">
        <v>62</v>
      </c>
      <c r="I24" s="230"/>
      <c r="J24" s="230"/>
      <c r="K24" s="230"/>
      <c r="L24" s="230"/>
      <c r="M24" s="230"/>
      <c r="N24" s="230"/>
      <c r="O24" s="230"/>
      <c r="P24" s="230"/>
      <c r="Q24" s="230"/>
      <c r="R24" s="230"/>
    </row>
    <row r="25" spans="1:18" s="231" customFormat="1" ht="14.25" customHeight="1" x14ac:dyDescent="0.2">
      <c r="A25" s="60"/>
      <c r="B25" s="412" t="s">
        <v>61</v>
      </c>
      <c r="C25" s="385"/>
      <c r="D25" s="391">
        <v>64</v>
      </c>
      <c r="E25" s="392">
        <v>18.75</v>
      </c>
      <c r="F25" s="392">
        <v>12.5</v>
      </c>
      <c r="G25" s="392">
        <v>6.25</v>
      </c>
      <c r="H25" s="392">
        <v>35</v>
      </c>
      <c r="I25" s="230"/>
      <c r="J25" s="230"/>
      <c r="K25" s="230"/>
      <c r="L25" s="230"/>
      <c r="M25" s="230"/>
      <c r="N25" s="230"/>
      <c r="O25" s="230"/>
      <c r="P25" s="230"/>
      <c r="Q25" s="230"/>
      <c r="R25" s="230"/>
    </row>
    <row r="26" spans="1:18" s="231" customFormat="1" ht="14.25" customHeight="1" x14ac:dyDescent="0.2">
      <c r="A26" s="60"/>
      <c r="B26" s="412" t="s">
        <v>62</v>
      </c>
      <c r="C26" s="385"/>
      <c r="D26" s="391">
        <v>104</v>
      </c>
      <c r="E26" s="392">
        <v>33.653846153846153</v>
      </c>
      <c r="F26" s="392">
        <v>22.115384615384613</v>
      </c>
      <c r="G26" s="392">
        <v>11.538461538461538</v>
      </c>
      <c r="H26" s="392">
        <v>68.5</v>
      </c>
      <c r="I26" s="230"/>
      <c r="J26" s="230"/>
      <c r="K26" s="230"/>
      <c r="L26" s="230"/>
      <c r="M26" s="230"/>
      <c r="N26" s="230"/>
      <c r="O26" s="230"/>
      <c r="P26" s="230"/>
      <c r="Q26" s="230"/>
      <c r="R26" s="230"/>
    </row>
    <row r="27" spans="1:18" s="231" customFormat="1" ht="14.25" customHeight="1" x14ac:dyDescent="0.2">
      <c r="A27" s="60"/>
      <c r="B27" s="412" t="s">
        <v>63</v>
      </c>
      <c r="C27" s="385"/>
      <c r="D27" s="391">
        <v>90</v>
      </c>
      <c r="E27" s="392">
        <v>6.666666666666667</v>
      </c>
      <c r="F27" s="392">
        <v>6.666666666666667</v>
      </c>
      <c r="G27" s="392">
        <v>0</v>
      </c>
      <c r="H27" s="392">
        <v>23</v>
      </c>
      <c r="I27" s="230"/>
      <c r="J27" s="230"/>
      <c r="K27" s="230"/>
      <c r="L27" s="230"/>
      <c r="M27" s="230"/>
      <c r="N27" s="230"/>
      <c r="O27" s="230"/>
      <c r="P27" s="230"/>
      <c r="Q27" s="230"/>
      <c r="R27" s="230"/>
    </row>
    <row r="28" spans="1:18" s="231" customFormat="1" ht="14.25" customHeight="1" x14ac:dyDescent="0.2">
      <c r="A28" s="60"/>
      <c r="B28" s="412" t="s">
        <v>64</v>
      </c>
      <c r="C28" s="385"/>
      <c r="D28" s="391">
        <v>108</v>
      </c>
      <c r="E28" s="392">
        <v>34.25925925925926</v>
      </c>
      <c r="F28" s="392">
        <v>22.222222222222221</v>
      </c>
      <c r="G28" s="392">
        <v>12.037037037037036</v>
      </c>
      <c r="H28" s="392">
        <v>62</v>
      </c>
      <c r="I28" s="230"/>
      <c r="J28" s="230"/>
      <c r="K28" s="230"/>
      <c r="L28" s="230"/>
      <c r="M28" s="230"/>
      <c r="N28" s="230"/>
      <c r="O28" s="230"/>
      <c r="P28" s="230"/>
      <c r="Q28" s="230"/>
      <c r="R28" s="230"/>
    </row>
    <row r="29" spans="1:18" s="231" customFormat="1" ht="14.25" customHeight="1" x14ac:dyDescent="0.2">
      <c r="A29" s="60"/>
      <c r="B29" s="412" t="s">
        <v>65</v>
      </c>
      <c r="C29" s="385"/>
      <c r="D29" s="391">
        <v>112</v>
      </c>
      <c r="E29" s="392">
        <v>34.821428571428569</v>
      </c>
      <c r="F29" s="392">
        <v>25</v>
      </c>
      <c r="G29" s="392">
        <v>9.8214285714285712</v>
      </c>
      <c r="H29" s="392">
        <v>66</v>
      </c>
      <c r="I29" s="230"/>
      <c r="J29" s="230"/>
      <c r="K29" s="230"/>
      <c r="L29" s="230"/>
      <c r="M29" s="230"/>
      <c r="N29" s="230"/>
      <c r="O29" s="230"/>
      <c r="P29" s="236"/>
      <c r="Q29" s="230"/>
      <c r="R29" s="230"/>
    </row>
    <row r="30" spans="1:18" s="231" customFormat="1" ht="14.25" customHeight="1" x14ac:dyDescent="0.2">
      <c r="A30" s="60"/>
      <c r="B30" s="412" t="s">
        <v>66</v>
      </c>
      <c r="C30" s="385"/>
      <c r="D30" s="391">
        <v>96</v>
      </c>
      <c r="E30" s="392">
        <v>14.583333333333334</v>
      </c>
      <c r="F30" s="392">
        <v>13.541666666666666</v>
      </c>
      <c r="G30" s="392">
        <v>1.0416666666666665</v>
      </c>
      <c r="H30" s="392">
        <v>25</v>
      </c>
      <c r="I30" s="230"/>
      <c r="J30" s="230"/>
      <c r="K30" s="230"/>
      <c r="L30" s="230"/>
      <c r="M30" s="230"/>
      <c r="N30" s="230"/>
      <c r="O30" s="230"/>
      <c r="P30" s="230"/>
      <c r="Q30" s="230"/>
      <c r="R30" s="230"/>
    </row>
    <row r="31" spans="1:18" s="231" customFormat="1" ht="14.25" customHeight="1" x14ac:dyDescent="0.2">
      <c r="A31" s="60"/>
      <c r="B31" s="412" t="s">
        <v>67</v>
      </c>
      <c r="C31" s="385"/>
      <c r="D31" s="391">
        <v>100</v>
      </c>
      <c r="E31" s="392">
        <v>33</v>
      </c>
      <c r="F31" s="392">
        <v>24</v>
      </c>
      <c r="G31" s="392">
        <v>9</v>
      </c>
      <c r="H31" s="392">
        <v>63</v>
      </c>
      <c r="I31" s="230"/>
      <c r="J31" s="230"/>
      <c r="K31" s="230"/>
      <c r="L31" s="230"/>
      <c r="M31" s="230"/>
      <c r="N31" s="230"/>
      <c r="O31" s="230"/>
      <c r="P31" s="230"/>
      <c r="Q31" s="230"/>
      <c r="R31" s="230"/>
    </row>
    <row r="32" spans="1:18" s="231" customFormat="1" ht="14.25" customHeight="1" x14ac:dyDescent="0.2">
      <c r="A32" s="60"/>
      <c r="B32" s="412" t="s">
        <v>68</v>
      </c>
      <c r="C32" s="385"/>
      <c r="D32" s="391">
        <v>109</v>
      </c>
      <c r="E32" s="392">
        <v>11.926605504587156</v>
      </c>
      <c r="F32" s="392">
        <v>11.009174311926607</v>
      </c>
      <c r="G32" s="392">
        <v>0.91743119266055051</v>
      </c>
      <c r="H32" s="392">
        <v>24</v>
      </c>
      <c r="I32" s="230"/>
      <c r="J32" s="230"/>
      <c r="K32" s="230"/>
      <c r="L32" s="230"/>
      <c r="M32" s="230"/>
      <c r="N32" s="230"/>
      <c r="O32" s="230"/>
      <c r="P32" s="230"/>
      <c r="Q32" s="230"/>
      <c r="R32" s="230"/>
    </row>
    <row r="33" spans="1:238" s="231" customFormat="1" ht="14.25" customHeight="1" x14ac:dyDescent="0.2">
      <c r="A33" s="60"/>
      <c r="B33" s="412" t="s">
        <v>69</v>
      </c>
      <c r="C33" s="385"/>
      <c r="D33" s="391">
        <v>97</v>
      </c>
      <c r="E33" s="392">
        <v>30.927835051546392</v>
      </c>
      <c r="F33" s="392">
        <v>25.773195876288657</v>
      </c>
      <c r="G33" s="392">
        <v>5.1546391752577314</v>
      </c>
      <c r="H33" s="392">
        <v>68</v>
      </c>
      <c r="I33" s="230"/>
      <c r="J33" s="230"/>
      <c r="K33" s="230"/>
      <c r="L33" s="230"/>
      <c r="M33" s="230"/>
      <c r="N33" s="230"/>
      <c r="O33" s="230"/>
      <c r="P33" s="230"/>
      <c r="Q33" s="230"/>
      <c r="R33" s="230"/>
    </row>
    <row r="34" spans="1:238" s="231" customFormat="1" ht="14.25" customHeight="1" x14ac:dyDescent="0.2">
      <c r="A34" s="60"/>
      <c r="B34" s="412" t="s">
        <v>70</v>
      </c>
      <c r="C34" s="385"/>
      <c r="D34" s="391">
        <v>108</v>
      </c>
      <c r="E34" s="392">
        <v>29.629629629629626</v>
      </c>
      <c r="F34" s="392">
        <v>17.592592592592592</v>
      </c>
      <c r="G34" s="392">
        <v>12.037037037037036</v>
      </c>
      <c r="H34" s="392">
        <v>73</v>
      </c>
      <c r="I34" s="230"/>
      <c r="J34" s="230"/>
      <c r="K34" s="230"/>
      <c r="L34" s="230"/>
      <c r="M34" s="230"/>
      <c r="N34" s="230"/>
      <c r="O34" s="230"/>
      <c r="P34" s="230"/>
      <c r="Q34" s="230"/>
      <c r="R34" s="230"/>
    </row>
    <row r="35" spans="1:238" s="231" customFormat="1" ht="14.25" customHeight="1" x14ac:dyDescent="0.2">
      <c r="A35" s="60"/>
      <c r="B35" s="412" t="s">
        <v>71</v>
      </c>
      <c r="C35" s="385"/>
      <c r="D35" s="391">
        <v>103</v>
      </c>
      <c r="E35" s="392">
        <v>24.271844660194176</v>
      </c>
      <c r="F35" s="392">
        <v>16.50485436893204</v>
      </c>
      <c r="G35" s="392">
        <v>7.7669902912621351</v>
      </c>
      <c r="H35" s="392">
        <v>32</v>
      </c>
      <c r="I35" s="230"/>
      <c r="J35" s="230"/>
      <c r="K35" s="230"/>
      <c r="L35" s="230"/>
      <c r="M35" s="230"/>
      <c r="N35" s="230"/>
      <c r="O35" s="230"/>
      <c r="P35" s="230"/>
      <c r="Q35" s="230"/>
      <c r="R35" s="230"/>
    </row>
    <row r="36" spans="1:238" s="231" customFormat="1" ht="14.25" customHeight="1" x14ac:dyDescent="0.2">
      <c r="A36" s="60"/>
      <c r="B36" s="412" t="s">
        <v>72</v>
      </c>
      <c r="C36" s="385"/>
      <c r="D36" s="391">
        <v>74</v>
      </c>
      <c r="E36" s="392">
        <v>18.918918918918919</v>
      </c>
      <c r="F36" s="392">
        <v>16.216216216216218</v>
      </c>
      <c r="G36" s="392">
        <v>2.7027027027027026</v>
      </c>
      <c r="H36" s="392">
        <v>19.5</v>
      </c>
      <c r="I36" s="230"/>
      <c r="J36" s="230"/>
      <c r="K36" s="230"/>
      <c r="L36" s="230"/>
      <c r="M36" s="230"/>
      <c r="N36" s="230"/>
      <c r="O36" s="230"/>
      <c r="P36" s="230"/>
      <c r="Q36" s="230"/>
      <c r="R36" s="230"/>
    </row>
    <row r="37" spans="1:238" s="231" customFormat="1" ht="14.25" customHeight="1" x14ac:dyDescent="0.2">
      <c r="A37" s="60"/>
      <c r="B37" s="412" t="s">
        <v>73</v>
      </c>
      <c r="C37" s="385"/>
      <c r="D37" s="391">
        <v>101</v>
      </c>
      <c r="E37" s="392">
        <v>10.891089108910892</v>
      </c>
      <c r="F37" s="392">
        <v>6.9306930693069315</v>
      </c>
      <c r="G37" s="392">
        <v>3.9603960396039604</v>
      </c>
      <c r="H37" s="392">
        <v>31</v>
      </c>
      <c r="I37" s="230"/>
      <c r="J37" s="230"/>
      <c r="K37" s="230"/>
      <c r="L37" s="230"/>
      <c r="M37" s="230"/>
      <c r="N37" s="230"/>
      <c r="O37" s="230"/>
      <c r="P37" s="230"/>
      <c r="Q37" s="230"/>
      <c r="R37" s="230"/>
    </row>
    <row r="38" spans="1:238" s="231" customFormat="1" ht="14.25" customHeight="1" x14ac:dyDescent="0.2">
      <c r="A38" s="60"/>
      <c r="B38" s="412" t="s">
        <v>74</v>
      </c>
      <c r="C38" s="385"/>
      <c r="D38" s="391">
        <v>99</v>
      </c>
      <c r="E38" s="392">
        <v>25.252525252525253</v>
      </c>
      <c r="F38" s="392">
        <v>14.141414141414142</v>
      </c>
      <c r="G38" s="392">
        <v>11.111111111111111</v>
      </c>
      <c r="H38" s="392">
        <v>39</v>
      </c>
      <c r="I38" s="230"/>
      <c r="J38" s="230"/>
      <c r="K38" s="230"/>
      <c r="L38" s="230"/>
      <c r="M38" s="230"/>
      <c r="N38" s="230"/>
      <c r="O38" s="230"/>
      <c r="P38" s="230"/>
      <c r="Q38" s="230"/>
      <c r="R38" s="230"/>
    </row>
    <row r="39" spans="1:238" s="231" customFormat="1" ht="14.25" customHeight="1" x14ac:dyDescent="0.2">
      <c r="A39" s="60"/>
      <c r="B39" s="412" t="s">
        <v>75</v>
      </c>
      <c r="C39" s="385"/>
      <c r="D39" s="391">
        <v>195</v>
      </c>
      <c r="E39" s="392">
        <v>44.102564102564102</v>
      </c>
      <c r="F39" s="392">
        <v>30.256410256410255</v>
      </c>
      <c r="G39" s="392">
        <v>13.846153846153847</v>
      </c>
      <c r="H39" s="392">
        <v>85</v>
      </c>
      <c r="I39" s="230"/>
      <c r="J39" s="230"/>
      <c r="K39" s="230"/>
      <c r="L39" s="230"/>
      <c r="M39" s="230"/>
      <c r="N39" s="230"/>
      <c r="O39" s="230"/>
      <c r="P39" s="230"/>
      <c r="Q39" s="230"/>
      <c r="R39" s="230"/>
    </row>
    <row r="40" spans="1:238" s="231" customFormat="1" ht="14.25" customHeight="1" x14ac:dyDescent="0.2">
      <c r="A40" s="60"/>
      <c r="B40" s="412" t="s">
        <v>76</v>
      </c>
      <c r="C40" s="385"/>
      <c r="D40" s="391">
        <v>95</v>
      </c>
      <c r="E40" s="392">
        <v>4.2105263157894735</v>
      </c>
      <c r="F40" s="392">
        <v>4.2105263157894735</v>
      </c>
      <c r="G40" s="392">
        <v>0</v>
      </c>
      <c r="H40" s="392">
        <v>20</v>
      </c>
      <c r="I40" s="230"/>
      <c r="J40" s="230"/>
      <c r="K40" s="230"/>
      <c r="L40" s="230"/>
      <c r="M40" s="230"/>
      <c r="N40" s="230"/>
      <c r="O40" s="230"/>
      <c r="P40" s="230"/>
      <c r="Q40" s="230"/>
      <c r="R40" s="230"/>
    </row>
    <row r="41" spans="1:238" ht="14.25" customHeight="1" x14ac:dyDescent="0.2"/>
    <row r="42" spans="1:238" s="234" customFormat="1" ht="14.25" customHeight="1" x14ac:dyDescent="0.25">
      <c r="A42" s="61"/>
      <c r="B42" s="199" t="s">
        <v>36</v>
      </c>
      <c r="C42" s="199" t="s">
        <v>126</v>
      </c>
      <c r="D42" s="199"/>
      <c r="E42" s="199"/>
      <c r="F42" s="199"/>
      <c r="G42" s="199"/>
      <c r="H42" s="199"/>
      <c r="I42" s="61"/>
      <c r="J42" s="61"/>
      <c r="K42" s="61"/>
      <c r="L42" s="61"/>
      <c r="M42" s="61"/>
      <c r="N42" s="61"/>
      <c r="O42" s="61"/>
      <c r="P42" s="61"/>
      <c r="Q42" s="61"/>
      <c r="R42" s="61"/>
      <c r="S42" s="61"/>
      <c r="T42" s="61"/>
      <c r="U42" s="61"/>
      <c r="V42" s="61"/>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3"/>
      <c r="BQ42" s="233"/>
      <c r="BR42" s="233"/>
      <c r="BS42" s="233"/>
      <c r="BT42" s="233"/>
      <c r="BU42" s="233"/>
      <c r="BV42" s="233"/>
      <c r="BW42" s="233"/>
      <c r="BX42" s="233"/>
      <c r="BY42" s="233"/>
      <c r="BZ42" s="233"/>
      <c r="CA42" s="233"/>
      <c r="CB42" s="233"/>
      <c r="CC42" s="233"/>
      <c r="CD42" s="233"/>
      <c r="CE42" s="233"/>
      <c r="CF42" s="233"/>
      <c r="CG42" s="233"/>
      <c r="CH42" s="233"/>
      <c r="CI42" s="233"/>
      <c r="CJ42" s="233"/>
      <c r="CK42" s="233"/>
      <c r="CL42" s="233"/>
      <c r="CM42" s="233"/>
      <c r="CN42" s="233"/>
      <c r="CO42" s="233"/>
      <c r="CP42" s="233"/>
      <c r="CQ42" s="233"/>
      <c r="CR42" s="233"/>
      <c r="CS42" s="233"/>
      <c r="CT42" s="233"/>
      <c r="CU42" s="233"/>
      <c r="CV42" s="233"/>
      <c r="CW42" s="233"/>
      <c r="CX42" s="233"/>
      <c r="CY42" s="233"/>
      <c r="CZ42" s="233"/>
      <c r="DA42" s="233"/>
      <c r="DB42" s="233"/>
      <c r="DC42" s="233"/>
      <c r="DD42" s="233"/>
      <c r="DE42" s="233"/>
      <c r="DF42" s="233"/>
      <c r="DG42" s="233"/>
      <c r="DH42" s="233"/>
      <c r="DI42" s="233"/>
      <c r="DJ42" s="233"/>
      <c r="DK42" s="233"/>
      <c r="DL42" s="233"/>
      <c r="DM42" s="233"/>
      <c r="DN42" s="233"/>
      <c r="DO42" s="233"/>
      <c r="DP42" s="233"/>
      <c r="DQ42" s="233"/>
      <c r="DR42" s="233"/>
      <c r="DS42" s="233"/>
      <c r="DT42" s="233"/>
      <c r="DU42" s="233"/>
      <c r="DV42" s="233"/>
      <c r="DW42" s="233"/>
      <c r="DX42" s="233"/>
      <c r="DY42" s="233"/>
      <c r="DZ42" s="233"/>
      <c r="EA42" s="233"/>
      <c r="EB42" s="233"/>
      <c r="EC42" s="233"/>
      <c r="ED42" s="233"/>
      <c r="EE42" s="233"/>
      <c r="EF42" s="233"/>
      <c r="EG42" s="233"/>
      <c r="EH42" s="233"/>
      <c r="EI42" s="233"/>
      <c r="EJ42" s="233"/>
      <c r="EK42" s="233"/>
      <c r="EL42" s="233"/>
      <c r="EM42" s="233"/>
      <c r="EN42" s="233"/>
      <c r="EO42" s="233"/>
      <c r="EP42" s="233"/>
      <c r="EQ42" s="233"/>
      <c r="ER42" s="233"/>
      <c r="ES42" s="233"/>
      <c r="ET42" s="233"/>
      <c r="EU42" s="233"/>
      <c r="EV42" s="233"/>
      <c r="EW42" s="233"/>
      <c r="EX42" s="233"/>
      <c r="EY42" s="233"/>
      <c r="EZ42" s="233"/>
      <c r="FA42" s="233"/>
      <c r="FB42" s="233"/>
      <c r="FC42" s="233"/>
      <c r="FD42" s="233"/>
      <c r="FE42" s="233"/>
      <c r="FF42" s="233"/>
      <c r="FG42" s="233"/>
      <c r="FH42" s="233"/>
      <c r="FI42" s="233"/>
      <c r="FJ42" s="233"/>
      <c r="FK42" s="233"/>
      <c r="FL42" s="233"/>
      <c r="FM42" s="233"/>
      <c r="FN42" s="233"/>
      <c r="FO42" s="233"/>
      <c r="FP42" s="233"/>
      <c r="FQ42" s="233"/>
      <c r="FR42" s="233"/>
      <c r="FS42" s="233"/>
      <c r="FT42" s="233"/>
      <c r="FU42" s="233"/>
      <c r="FV42" s="233"/>
      <c r="FW42" s="233"/>
      <c r="FX42" s="233"/>
      <c r="FY42" s="233"/>
      <c r="FZ42" s="233"/>
      <c r="GA42" s="233"/>
      <c r="GB42" s="233"/>
      <c r="GC42" s="233"/>
      <c r="GD42" s="233"/>
      <c r="GE42" s="233"/>
      <c r="GF42" s="233"/>
      <c r="GG42" s="233"/>
      <c r="GH42" s="233"/>
      <c r="GI42" s="233"/>
      <c r="GJ42" s="233"/>
      <c r="GK42" s="233"/>
      <c r="GL42" s="233"/>
      <c r="GM42" s="233"/>
      <c r="GN42" s="233"/>
      <c r="GO42" s="233"/>
      <c r="GP42" s="233"/>
      <c r="GQ42" s="233"/>
      <c r="GR42" s="233"/>
      <c r="GS42" s="233"/>
      <c r="GT42" s="233"/>
      <c r="GU42" s="233"/>
      <c r="GV42" s="233"/>
      <c r="GW42" s="233"/>
      <c r="GX42" s="233"/>
      <c r="GY42" s="233"/>
      <c r="GZ42" s="233"/>
      <c r="HA42" s="233"/>
      <c r="HB42" s="233"/>
      <c r="HC42" s="233"/>
      <c r="HD42" s="233"/>
      <c r="HE42" s="233"/>
      <c r="HF42" s="233"/>
      <c r="HG42" s="233"/>
      <c r="HH42" s="233"/>
      <c r="HI42" s="233"/>
      <c r="HJ42" s="233"/>
      <c r="HK42" s="233"/>
      <c r="HL42" s="233"/>
      <c r="HM42" s="233"/>
      <c r="HN42" s="233"/>
      <c r="HO42" s="233"/>
      <c r="HP42" s="233"/>
      <c r="HQ42" s="233"/>
      <c r="HR42" s="233"/>
      <c r="HS42" s="233"/>
      <c r="HT42" s="233"/>
      <c r="HU42" s="233"/>
      <c r="HV42" s="233"/>
      <c r="HW42" s="233"/>
      <c r="HX42" s="233"/>
      <c r="HY42" s="233"/>
      <c r="HZ42" s="233"/>
      <c r="IA42" s="233"/>
      <c r="IB42" s="233"/>
      <c r="IC42" s="233"/>
      <c r="ID42" s="233"/>
    </row>
    <row r="43" spans="1:238" s="234" customFormat="1" ht="14.25" customHeight="1" x14ac:dyDescent="0.25">
      <c r="A43" s="61"/>
      <c r="B43" s="199" t="s">
        <v>37</v>
      </c>
      <c r="C43" s="199" t="s">
        <v>480</v>
      </c>
      <c r="D43" s="199"/>
      <c r="E43" s="199"/>
      <c r="F43" s="199"/>
      <c r="G43" s="199"/>
      <c r="H43" s="199"/>
      <c r="I43" s="61"/>
      <c r="J43" s="61"/>
      <c r="K43" s="61"/>
      <c r="L43" s="61"/>
      <c r="M43" s="61"/>
      <c r="N43" s="61"/>
      <c r="O43" s="61"/>
      <c r="P43" s="61"/>
      <c r="Q43" s="61"/>
      <c r="R43" s="61"/>
      <c r="S43" s="61"/>
      <c r="T43" s="61"/>
      <c r="U43" s="61"/>
      <c r="V43" s="61"/>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233"/>
      <c r="AX43" s="233"/>
      <c r="AY43" s="233"/>
      <c r="AZ43" s="233"/>
      <c r="BA43" s="233"/>
      <c r="BB43" s="233"/>
      <c r="BC43" s="233"/>
      <c r="BD43" s="233"/>
      <c r="BE43" s="233"/>
      <c r="BF43" s="233"/>
      <c r="BG43" s="233"/>
      <c r="BH43" s="233"/>
      <c r="BI43" s="233"/>
      <c r="BJ43" s="233"/>
      <c r="BK43" s="233"/>
      <c r="BL43" s="233"/>
      <c r="BM43" s="233"/>
      <c r="BN43" s="233"/>
      <c r="BO43" s="233"/>
      <c r="BP43" s="233"/>
      <c r="BQ43" s="233"/>
      <c r="BR43" s="233"/>
      <c r="BS43" s="233"/>
      <c r="BT43" s="233"/>
      <c r="BU43" s="233"/>
      <c r="BV43" s="233"/>
      <c r="BW43" s="233"/>
      <c r="BX43" s="233"/>
      <c r="BY43" s="233"/>
      <c r="BZ43" s="233"/>
      <c r="CA43" s="233"/>
      <c r="CB43" s="233"/>
      <c r="CC43" s="233"/>
      <c r="CD43" s="233"/>
      <c r="CE43" s="233"/>
      <c r="CF43" s="233"/>
      <c r="CG43" s="233"/>
      <c r="CH43" s="233"/>
      <c r="CI43" s="233"/>
      <c r="CJ43" s="233"/>
      <c r="CK43" s="233"/>
      <c r="CL43" s="233"/>
      <c r="CM43" s="233"/>
      <c r="CN43" s="233"/>
      <c r="CO43" s="233"/>
      <c r="CP43" s="233"/>
      <c r="CQ43" s="233"/>
      <c r="CR43" s="233"/>
      <c r="CS43" s="233"/>
      <c r="CT43" s="233"/>
      <c r="CU43" s="233"/>
      <c r="CV43" s="233"/>
      <c r="CW43" s="233"/>
      <c r="CX43" s="233"/>
      <c r="CY43" s="233"/>
      <c r="CZ43" s="233"/>
      <c r="DA43" s="233"/>
      <c r="DB43" s="233"/>
      <c r="DC43" s="233"/>
      <c r="DD43" s="233"/>
      <c r="DE43" s="233"/>
      <c r="DF43" s="233"/>
      <c r="DG43" s="233"/>
      <c r="DH43" s="233"/>
      <c r="DI43" s="233"/>
      <c r="DJ43" s="233"/>
      <c r="DK43" s="233"/>
      <c r="DL43" s="233"/>
      <c r="DM43" s="233"/>
      <c r="DN43" s="233"/>
      <c r="DO43" s="233"/>
      <c r="DP43" s="233"/>
      <c r="DQ43" s="233"/>
      <c r="DR43" s="233"/>
      <c r="DS43" s="233"/>
      <c r="DT43" s="233"/>
      <c r="DU43" s="233"/>
      <c r="DV43" s="233"/>
      <c r="DW43" s="233"/>
      <c r="DX43" s="233"/>
      <c r="DY43" s="233"/>
      <c r="DZ43" s="233"/>
      <c r="EA43" s="233"/>
      <c r="EB43" s="233"/>
      <c r="EC43" s="233"/>
      <c r="ED43" s="233"/>
      <c r="EE43" s="233"/>
      <c r="EF43" s="233"/>
      <c r="EG43" s="233"/>
      <c r="EH43" s="233"/>
      <c r="EI43" s="233"/>
      <c r="EJ43" s="233"/>
      <c r="EK43" s="233"/>
      <c r="EL43" s="233"/>
      <c r="EM43" s="233"/>
      <c r="EN43" s="233"/>
      <c r="EO43" s="233"/>
      <c r="EP43" s="233"/>
      <c r="EQ43" s="233"/>
      <c r="ER43" s="233"/>
      <c r="ES43" s="233"/>
      <c r="ET43" s="233"/>
      <c r="EU43" s="233"/>
      <c r="EV43" s="233"/>
      <c r="EW43" s="233"/>
      <c r="EX43" s="233"/>
      <c r="EY43" s="233"/>
      <c r="EZ43" s="233"/>
      <c r="FA43" s="233"/>
      <c r="FB43" s="233"/>
      <c r="FC43" s="233"/>
      <c r="FD43" s="233"/>
      <c r="FE43" s="233"/>
      <c r="FF43" s="233"/>
      <c r="FG43" s="233"/>
      <c r="FH43" s="233"/>
      <c r="FI43" s="233"/>
      <c r="FJ43" s="233"/>
      <c r="FK43" s="233"/>
      <c r="FL43" s="233"/>
      <c r="FM43" s="233"/>
      <c r="FN43" s="233"/>
      <c r="FO43" s="233"/>
      <c r="FP43" s="233"/>
      <c r="FQ43" s="233"/>
      <c r="FR43" s="233"/>
      <c r="FS43" s="233"/>
      <c r="FT43" s="233"/>
      <c r="FU43" s="233"/>
      <c r="FV43" s="233"/>
      <c r="FW43" s="233"/>
      <c r="FX43" s="233"/>
      <c r="FY43" s="233"/>
      <c r="FZ43" s="233"/>
      <c r="GA43" s="233"/>
      <c r="GB43" s="233"/>
      <c r="GC43" s="233"/>
      <c r="GD43" s="233"/>
      <c r="GE43" s="233"/>
      <c r="GF43" s="233"/>
      <c r="GG43" s="233"/>
      <c r="GH43" s="233"/>
      <c r="GI43" s="233"/>
      <c r="GJ43" s="233"/>
      <c r="GK43" s="233"/>
      <c r="GL43" s="233"/>
      <c r="GM43" s="233"/>
      <c r="GN43" s="233"/>
      <c r="GO43" s="233"/>
      <c r="GP43" s="233"/>
      <c r="GQ43" s="233"/>
      <c r="GR43" s="233"/>
      <c r="GS43" s="233"/>
      <c r="GT43" s="233"/>
      <c r="GU43" s="233"/>
      <c r="GV43" s="233"/>
      <c r="GW43" s="233"/>
      <c r="GX43" s="233"/>
      <c r="GY43" s="233"/>
      <c r="GZ43" s="233"/>
      <c r="HA43" s="233"/>
      <c r="HB43" s="233"/>
      <c r="HC43" s="233"/>
      <c r="HD43" s="233"/>
      <c r="HE43" s="233"/>
      <c r="HF43" s="233"/>
      <c r="HG43" s="233"/>
      <c r="HH43" s="233"/>
      <c r="HI43" s="233"/>
      <c r="HJ43" s="233"/>
      <c r="HK43" s="233"/>
      <c r="HL43" s="233"/>
      <c r="HM43" s="233"/>
      <c r="HN43" s="233"/>
      <c r="HO43" s="233"/>
      <c r="HP43" s="233"/>
      <c r="HQ43" s="233"/>
      <c r="HR43" s="233"/>
      <c r="HS43" s="233"/>
      <c r="HT43" s="233"/>
      <c r="HU43" s="233"/>
      <c r="HV43" s="233"/>
      <c r="HW43" s="233"/>
      <c r="HX43" s="233"/>
      <c r="HY43" s="233"/>
      <c r="HZ43" s="233"/>
      <c r="IA43" s="233"/>
      <c r="IB43" s="233"/>
      <c r="IC43" s="233"/>
      <c r="ID43" s="233"/>
    </row>
    <row r="44" spans="1:238" s="234" customFormat="1" ht="14.25" customHeight="1" x14ac:dyDescent="0.25">
      <c r="A44" s="61"/>
      <c r="B44" s="199" t="s">
        <v>38</v>
      </c>
      <c r="C44" s="62" t="s">
        <v>579</v>
      </c>
      <c r="D44" s="199"/>
      <c r="E44" s="199"/>
      <c r="F44" s="199"/>
      <c r="G44" s="199"/>
      <c r="H44" s="199"/>
      <c r="I44" s="61"/>
      <c r="J44" s="61"/>
      <c r="K44" s="61"/>
      <c r="L44" s="61"/>
      <c r="M44" s="61"/>
      <c r="N44" s="61"/>
      <c r="O44" s="61"/>
      <c r="P44" s="61"/>
      <c r="Q44" s="61"/>
      <c r="R44" s="61"/>
      <c r="S44" s="61"/>
      <c r="T44" s="61"/>
      <c r="U44" s="61"/>
      <c r="V44" s="61"/>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c r="AU44" s="233"/>
      <c r="AV44" s="233"/>
      <c r="AW44" s="233"/>
      <c r="AX44" s="233"/>
      <c r="AY44" s="233"/>
      <c r="AZ44" s="233"/>
      <c r="BA44" s="233"/>
      <c r="BB44" s="233"/>
      <c r="BC44" s="233"/>
      <c r="BD44" s="233"/>
      <c r="BE44" s="233"/>
      <c r="BF44" s="233"/>
      <c r="BG44" s="233"/>
      <c r="BH44" s="233"/>
      <c r="BI44" s="233"/>
      <c r="BJ44" s="233"/>
      <c r="BK44" s="233"/>
      <c r="BL44" s="233"/>
      <c r="BM44" s="233"/>
      <c r="BN44" s="233"/>
      <c r="BO44" s="233"/>
      <c r="BP44" s="233"/>
      <c r="BQ44" s="233"/>
      <c r="BR44" s="233"/>
      <c r="BS44" s="233"/>
      <c r="BT44" s="233"/>
      <c r="BU44" s="233"/>
      <c r="BV44" s="233"/>
      <c r="BW44" s="233"/>
      <c r="BX44" s="233"/>
      <c r="BY44" s="233"/>
      <c r="BZ44" s="233"/>
      <c r="CA44" s="233"/>
      <c r="CB44" s="233"/>
      <c r="CC44" s="233"/>
      <c r="CD44" s="233"/>
      <c r="CE44" s="233"/>
      <c r="CF44" s="233"/>
      <c r="CG44" s="233"/>
      <c r="CH44" s="233"/>
      <c r="CI44" s="233"/>
      <c r="CJ44" s="233"/>
      <c r="CK44" s="233"/>
      <c r="CL44" s="233"/>
      <c r="CM44" s="233"/>
      <c r="CN44" s="233"/>
      <c r="CO44" s="233"/>
      <c r="CP44" s="233"/>
      <c r="CQ44" s="233"/>
      <c r="CR44" s="233"/>
      <c r="CS44" s="233"/>
      <c r="CT44" s="233"/>
      <c r="CU44" s="233"/>
      <c r="CV44" s="233"/>
      <c r="CW44" s="233"/>
      <c r="CX44" s="233"/>
      <c r="CY44" s="233"/>
      <c r="CZ44" s="233"/>
      <c r="DA44" s="233"/>
      <c r="DB44" s="233"/>
      <c r="DC44" s="233"/>
      <c r="DD44" s="233"/>
      <c r="DE44" s="233"/>
      <c r="DF44" s="233"/>
      <c r="DG44" s="233"/>
      <c r="DH44" s="233"/>
      <c r="DI44" s="233"/>
      <c r="DJ44" s="233"/>
      <c r="DK44" s="233"/>
      <c r="DL44" s="233"/>
      <c r="DM44" s="233"/>
      <c r="DN44" s="233"/>
      <c r="DO44" s="233"/>
      <c r="DP44" s="233"/>
      <c r="DQ44" s="233"/>
      <c r="DR44" s="233"/>
      <c r="DS44" s="233"/>
      <c r="DT44" s="233"/>
      <c r="DU44" s="233"/>
      <c r="DV44" s="233"/>
      <c r="DW44" s="233"/>
      <c r="DX44" s="233"/>
      <c r="DY44" s="233"/>
      <c r="DZ44" s="233"/>
      <c r="EA44" s="233"/>
      <c r="EB44" s="233"/>
      <c r="EC44" s="233"/>
      <c r="ED44" s="233"/>
      <c r="EE44" s="233"/>
      <c r="EF44" s="233"/>
      <c r="EG44" s="233"/>
      <c r="EH44" s="233"/>
      <c r="EI44" s="233"/>
      <c r="EJ44" s="233"/>
      <c r="EK44" s="233"/>
      <c r="EL44" s="233"/>
      <c r="EM44" s="233"/>
      <c r="EN44" s="233"/>
      <c r="EO44" s="233"/>
      <c r="EP44" s="233"/>
      <c r="EQ44" s="233"/>
      <c r="ER44" s="233"/>
      <c r="ES44" s="233"/>
      <c r="ET44" s="233"/>
      <c r="EU44" s="233"/>
      <c r="EV44" s="233"/>
      <c r="EW44" s="233"/>
      <c r="EX44" s="233"/>
      <c r="EY44" s="233"/>
      <c r="EZ44" s="233"/>
      <c r="FA44" s="233"/>
      <c r="FB44" s="233"/>
      <c r="FC44" s="233"/>
      <c r="FD44" s="233"/>
      <c r="FE44" s="233"/>
      <c r="FF44" s="233"/>
      <c r="FG44" s="233"/>
      <c r="FH44" s="233"/>
      <c r="FI44" s="233"/>
      <c r="FJ44" s="233"/>
      <c r="FK44" s="233"/>
      <c r="FL44" s="233"/>
      <c r="FM44" s="233"/>
      <c r="FN44" s="233"/>
      <c r="FO44" s="233"/>
      <c r="FP44" s="233"/>
      <c r="FQ44" s="233"/>
      <c r="FR44" s="233"/>
      <c r="FS44" s="233"/>
      <c r="FT44" s="233"/>
      <c r="FU44" s="233"/>
      <c r="FV44" s="233"/>
      <c r="FW44" s="233"/>
      <c r="FX44" s="233"/>
      <c r="FY44" s="233"/>
      <c r="FZ44" s="233"/>
      <c r="GA44" s="233"/>
      <c r="GB44" s="233"/>
      <c r="GC44" s="233"/>
      <c r="GD44" s="233"/>
      <c r="GE44" s="233"/>
      <c r="GF44" s="233"/>
      <c r="GG44" s="233"/>
      <c r="GH44" s="233"/>
      <c r="GI44" s="233"/>
      <c r="GJ44" s="233"/>
      <c r="GK44" s="233"/>
      <c r="GL44" s="233"/>
      <c r="GM44" s="233"/>
      <c r="GN44" s="233"/>
      <c r="GO44" s="233"/>
      <c r="GP44" s="233"/>
      <c r="GQ44" s="233"/>
      <c r="GR44" s="233"/>
      <c r="GS44" s="233"/>
      <c r="GT44" s="233"/>
      <c r="GU44" s="233"/>
      <c r="GV44" s="233"/>
      <c r="GW44" s="233"/>
      <c r="GX44" s="233"/>
      <c r="GY44" s="233"/>
      <c r="GZ44" s="233"/>
      <c r="HA44" s="233"/>
      <c r="HB44" s="233"/>
      <c r="HC44" s="233"/>
      <c r="HD44" s="233"/>
      <c r="HE44" s="233"/>
      <c r="HF44" s="233"/>
      <c r="HG44" s="233"/>
      <c r="HH44" s="233"/>
      <c r="HI44" s="233"/>
      <c r="HJ44" s="233"/>
      <c r="HK44" s="233"/>
      <c r="HL44" s="233"/>
      <c r="HM44" s="233"/>
      <c r="HN44" s="233"/>
      <c r="HO44" s="233"/>
      <c r="HP44" s="233"/>
      <c r="HQ44" s="233"/>
      <c r="HR44" s="233"/>
      <c r="HS44" s="233"/>
      <c r="HT44" s="233"/>
      <c r="HU44" s="233"/>
      <c r="HV44" s="233"/>
      <c r="HW44" s="233"/>
      <c r="HX44" s="233"/>
      <c r="HY44" s="233"/>
      <c r="HZ44" s="233"/>
      <c r="IA44" s="233"/>
      <c r="IB44" s="233"/>
      <c r="IC44" s="233"/>
      <c r="ID44" s="233"/>
    </row>
    <row r="45" spans="1:238" s="234" customFormat="1" ht="14.25" customHeight="1" x14ac:dyDescent="0.25">
      <c r="A45" s="61"/>
      <c r="B45" s="199" t="s">
        <v>346</v>
      </c>
      <c r="C45" s="199" t="s">
        <v>644</v>
      </c>
      <c r="D45" s="199"/>
      <c r="E45" s="199"/>
      <c r="F45" s="199"/>
      <c r="G45" s="199"/>
      <c r="H45" s="199"/>
      <c r="I45" s="61"/>
      <c r="J45" s="61"/>
      <c r="K45" s="61"/>
      <c r="L45" s="61"/>
      <c r="M45" s="61"/>
      <c r="N45" s="61"/>
      <c r="O45" s="61"/>
      <c r="P45" s="61"/>
      <c r="Q45" s="61"/>
      <c r="R45" s="61"/>
      <c r="S45" s="61"/>
      <c r="T45" s="61"/>
      <c r="U45" s="61"/>
      <c r="V45" s="61"/>
      <c r="W45" s="233"/>
      <c r="X45" s="233"/>
      <c r="Y45" s="233"/>
      <c r="Z45" s="233"/>
      <c r="AA45" s="233"/>
      <c r="AB45" s="233"/>
      <c r="AC45" s="233"/>
      <c r="AD45" s="233"/>
      <c r="AE45" s="233"/>
      <c r="AF45" s="233"/>
      <c r="AG45" s="233"/>
      <c r="AH45" s="233"/>
      <c r="AI45" s="233"/>
      <c r="AJ45" s="233"/>
      <c r="AK45" s="233"/>
      <c r="AL45" s="233"/>
      <c r="AM45" s="233"/>
      <c r="AN45" s="233"/>
      <c r="AO45" s="233"/>
      <c r="AP45" s="233"/>
      <c r="AQ45" s="233"/>
      <c r="AR45" s="233"/>
      <c r="AS45" s="233"/>
      <c r="AT45" s="233"/>
      <c r="AU45" s="233"/>
      <c r="AV45" s="233"/>
      <c r="AW45" s="233"/>
      <c r="AX45" s="233"/>
      <c r="AY45" s="233"/>
      <c r="AZ45" s="233"/>
      <c r="BA45" s="233"/>
      <c r="BB45" s="233"/>
      <c r="BC45" s="233"/>
      <c r="BD45" s="233"/>
      <c r="BE45" s="233"/>
      <c r="BF45" s="233"/>
      <c r="BG45" s="233"/>
      <c r="BH45" s="233"/>
      <c r="BI45" s="233"/>
      <c r="BJ45" s="233"/>
      <c r="BK45" s="233"/>
      <c r="BL45" s="233"/>
      <c r="BM45" s="233"/>
      <c r="BN45" s="233"/>
      <c r="BO45" s="233"/>
      <c r="BP45" s="233"/>
      <c r="BQ45" s="233"/>
      <c r="BR45" s="233"/>
      <c r="BS45" s="233"/>
      <c r="BT45" s="233"/>
      <c r="BU45" s="233"/>
      <c r="BV45" s="233"/>
      <c r="BW45" s="233"/>
      <c r="BX45" s="233"/>
      <c r="BY45" s="233"/>
      <c r="BZ45" s="233"/>
      <c r="CA45" s="233"/>
      <c r="CB45" s="233"/>
      <c r="CC45" s="233"/>
      <c r="CD45" s="233"/>
      <c r="CE45" s="233"/>
      <c r="CF45" s="233"/>
      <c r="CG45" s="233"/>
      <c r="CH45" s="233"/>
      <c r="CI45" s="233"/>
      <c r="CJ45" s="233"/>
      <c r="CK45" s="233"/>
      <c r="CL45" s="233"/>
      <c r="CM45" s="233"/>
      <c r="CN45" s="233"/>
      <c r="CO45" s="233"/>
      <c r="CP45" s="233"/>
      <c r="CQ45" s="233"/>
      <c r="CR45" s="233"/>
      <c r="CS45" s="233"/>
      <c r="CT45" s="233"/>
      <c r="CU45" s="233"/>
      <c r="CV45" s="233"/>
      <c r="CW45" s="233"/>
      <c r="CX45" s="233"/>
      <c r="CY45" s="233"/>
      <c r="CZ45" s="233"/>
      <c r="DA45" s="233"/>
      <c r="DB45" s="233"/>
      <c r="DC45" s="233"/>
      <c r="DD45" s="233"/>
      <c r="DE45" s="233"/>
      <c r="DF45" s="233"/>
      <c r="DG45" s="233"/>
      <c r="DH45" s="233"/>
      <c r="DI45" s="233"/>
      <c r="DJ45" s="233"/>
      <c r="DK45" s="233"/>
      <c r="DL45" s="233"/>
      <c r="DM45" s="233"/>
      <c r="DN45" s="233"/>
      <c r="DO45" s="233"/>
      <c r="DP45" s="233"/>
      <c r="DQ45" s="233"/>
      <c r="DR45" s="233"/>
      <c r="DS45" s="233"/>
      <c r="DT45" s="233"/>
      <c r="DU45" s="233"/>
      <c r="DV45" s="233"/>
      <c r="DW45" s="233"/>
      <c r="DX45" s="233"/>
      <c r="DY45" s="233"/>
      <c r="DZ45" s="233"/>
      <c r="EA45" s="233"/>
      <c r="EB45" s="233"/>
      <c r="EC45" s="233"/>
      <c r="ED45" s="233"/>
      <c r="EE45" s="233"/>
      <c r="EF45" s="233"/>
      <c r="EG45" s="233"/>
      <c r="EH45" s="233"/>
      <c r="EI45" s="233"/>
      <c r="EJ45" s="233"/>
      <c r="EK45" s="233"/>
      <c r="EL45" s="233"/>
      <c r="EM45" s="233"/>
      <c r="EN45" s="233"/>
      <c r="EO45" s="233"/>
      <c r="EP45" s="233"/>
      <c r="EQ45" s="233"/>
      <c r="ER45" s="233"/>
      <c r="ES45" s="233"/>
      <c r="ET45" s="233"/>
      <c r="EU45" s="233"/>
      <c r="EV45" s="233"/>
      <c r="EW45" s="233"/>
      <c r="EX45" s="233"/>
      <c r="EY45" s="233"/>
      <c r="EZ45" s="233"/>
      <c r="FA45" s="233"/>
      <c r="FB45" s="233"/>
      <c r="FC45" s="233"/>
      <c r="FD45" s="233"/>
      <c r="FE45" s="233"/>
      <c r="FF45" s="233"/>
      <c r="FG45" s="233"/>
      <c r="FH45" s="233"/>
      <c r="FI45" s="233"/>
      <c r="FJ45" s="233"/>
      <c r="FK45" s="233"/>
      <c r="FL45" s="233"/>
      <c r="FM45" s="233"/>
      <c r="FN45" s="233"/>
      <c r="FO45" s="233"/>
      <c r="FP45" s="233"/>
      <c r="FQ45" s="233"/>
      <c r="FR45" s="233"/>
      <c r="FS45" s="233"/>
      <c r="FT45" s="233"/>
      <c r="FU45" s="233"/>
      <c r="FV45" s="233"/>
      <c r="FW45" s="233"/>
      <c r="FX45" s="233"/>
      <c r="FY45" s="233"/>
      <c r="FZ45" s="233"/>
      <c r="GA45" s="233"/>
      <c r="GB45" s="233"/>
      <c r="GC45" s="233"/>
      <c r="GD45" s="233"/>
      <c r="GE45" s="233"/>
      <c r="GF45" s="233"/>
      <c r="GG45" s="233"/>
      <c r="GH45" s="233"/>
      <c r="GI45" s="233"/>
      <c r="GJ45" s="233"/>
      <c r="GK45" s="233"/>
      <c r="GL45" s="233"/>
      <c r="GM45" s="233"/>
      <c r="GN45" s="233"/>
      <c r="GO45" s="233"/>
      <c r="GP45" s="233"/>
      <c r="GQ45" s="233"/>
      <c r="GR45" s="233"/>
      <c r="GS45" s="233"/>
      <c r="GT45" s="233"/>
      <c r="GU45" s="233"/>
      <c r="GV45" s="233"/>
      <c r="GW45" s="233"/>
      <c r="GX45" s="233"/>
      <c r="GY45" s="233"/>
      <c r="GZ45" s="233"/>
      <c r="HA45" s="233"/>
      <c r="HB45" s="233"/>
      <c r="HC45" s="233"/>
      <c r="HD45" s="233"/>
      <c r="HE45" s="233"/>
      <c r="HF45" s="233"/>
      <c r="HG45" s="233"/>
      <c r="HH45" s="233"/>
      <c r="HI45" s="233"/>
      <c r="HJ45" s="233"/>
      <c r="HK45" s="233"/>
      <c r="HL45" s="233"/>
      <c r="HM45" s="233"/>
      <c r="HN45" s="233"/>
      <c r="HO45" s="233"/>
      <c r="HP45" s="233"/>
      <c r="HQ45" s="233"/>
      <c r="HR45" s="233"/>
      <c r="HS45" s="233"/>
      <c r="HT45" s="233"/>
      <c r="HU45" s="233"/>
      <c r="HV45" s="233"/>
      <c r="HW45" s="233"/>
      <c r="HX45" s="233"/>
      <c r="HY45" s="233"/>
      <c r="HZ45" s="233"/>
      <c r="IA45" s="233"/>
      <c r="IB45" s="233"/>
      <c r="IC45" s="233"/>
      <c r="ID45" s="233"/>
    </row>
    <row r="46" spans="1:238" s="234" customFormat="1" ht="14.25" customHeight="1" x14ac:dyDescent="0.25">
      <c r="A46" s="61"/>
      <c r="B46" s="199"/>
      <c r="C46" s="199" t="s">
        <v>1004</v>
      </c>
      <c r="D46" s="199"/>
      <c r="E46" s="199"/>
      <c r="F46" s="199"/>
      <c r="G46" s="199"/>
      <c r="H46" s="199"/>
      <c r="I46" s="61"/>
      <c r="J46" s="61"/>
      <c r="K46" s="61"/>
      <c r="L46" s="61"/>
      <c r="M46" s="61"/>
      <c r="N46" s="61"/>
      <c r="O46" s="61"/>
      <c r="P46" s="61"/>
      <c r="Q46" s="61"/>
      <c r="R46" s="61"/>
      <c r="S46" s="61"/>
      <c r="T46" s="61"/>
      <c r="U46" s="61"/>
      <c r="V46" s="61"/>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3"/>
      <c r="BQ46" s="233"/>
      <c r="BR46" s="233"/>
      <c r="BS46" s="233"/>
      <c r="BT46" s="233"/>
      <c r="BU46" s="233"/>
      <c r="BV46" s="233"/>
      <c r="BW46" s="233"/>
      <c r="BX46" s="233"/>
      <c r="BY46" s="233"/>
      <c r="BZ46" s="233"/>
      <c r="CA46" s="233"/>
      <c r="CB46" s="233"/>
      <c r="CC46" s="233"/>
      <c r="CD46" s="233"/>
      <c r="CE46" s="233"/>
      <c r="CF46" s="233"/>
      <c r="CG46" s="233"/>
      <c r="CH46" s="233"/>
      <c r="CI46" s="233"/>
      <c r="CJ46" s="233"/>
      <c r="CK46" s="233"/>
      <c r="CL46" s="233"/>
      <c r="CM46" s="233"/>
      <c r="CN46" s="233"/>
      <c r="CO46" s="233"/>
      <c r="CP46" s="233"/>
      <c r="CQ46" s="233"/>
      <c r="CR46" s="233"/>
      <c r="CS46" s="233"/>
      <c r="CT46" s="233"/>
      <c r="CU46" s="233"/>
      <c r="CV46" s="233"/>
      <c r="CW46" s="233"/>
      <c r="CX46" s="233"/>
      <c r="CY46" s="233"/>
      <c r="CZ46" s="233"/>
      <c r="DA46" s="233"/>
      <c r="DB46" s="233"/>
      <c r="DC46" s="233"/>
      <c r="DD46" s="233"/>
      <c r="DE46" s="233"/>
      <c r="DF46" s="233"/>
      <c r="DG46" s="233"/>
      <c r="DH46" s="233"/>
      <c r="DI46" s="233"/>
      <c r="DJ46" s="233"/>
      <c r="DK46" s="233"/>
      <c r="DL46" s="233"/>
      <c r="DM46" s="233"/>
      <c r="DN46" s="233"/>
      <c r="DO46" s="233"/>
      <c r="DP46" s="233"/>
      <c r="DQ46" s="233"/>
      <c r="DR46" s="233"/>
      <c r="DS46" s="233"/>
      <c r="DT46" s="233"/>
      <c r="DU46" s="233"/>
      <c r="DV46" s="233"/>
      <c r="DW46" s="233"/>
      <c r="DX46" s="233"/>
      <c r="DY46" s="233"/>
      <c r="DZ46" s="233"/>
      <c r="EA46" s="233"/>
      <c r="EB46" s="233"/>
      <c r="EC46" s="233"/>
      <c r="ED46" s="233"/>
      <c r="EE46" s="233"/>
      <c r="EF46" s="233"/>
      <c r="EG46" s="233"/>
      <c r="EH46" s="233"/>
      <c r="EI46" s="233"/>
      <c r="EJ46" s="233"/>
      <c r="EK46" s="233"/>
      <c r="EL46" s="233"/>
      <c r="EM46" s="233"/>
      <c r="EN46" s="233"/>
      <c r="EO46" s="233"/>
      <c r="EP46" s="233"/>
      <c r="EQ46" s="233"/>
      <c r="ER46" s="233"/>
      <c r="ES46" s="233"/>
      <c r="ET46" s="233"/>
      <c r="EU46" s="233"/>
      <c r="EV46" s="233"/>
      <c r="EW46" s="233"/>
      <c r="EX46" s="233"/>
      <c r="EY46" s="233"/>
      <c r="EZ46" s="233"/>
      <c r="FA46" s="233"/>
      <c r="FB46" s="233"/>
      <c r="FC46" s="233"/>
      <c r="FD46" s="233"/>
      <c r="FE46" s="233"/>
      <c r="FF46" s="233"/>
      <c r="FG46" s="233"/>
      <c r="FH46" s="233"/>
      <c r="FI46" s="233"/>
      <c r="FJ46" s="233"/>
      <c r="FK46" s="233"/>
      <c r="FL46" s="233"/>
      <c r="FM46" s="233"/>
      <c r="FN46" s="233"/>
      <c r="FO46" s="233"/>
      <c r="FP46" s="233"/>
      <c r="FQ46" s="233"/>
      <c r="FR46" s="233"/>
      <c r="FS46" s="233"/>
      <c r="FT46" s="233"/>
      <c r="FU46" s="233"/>
      <c r="FV46" s="233"/>
      <c r="FW46" s="233"/>
      <c r="FX46" s="233"/>
      <c r="FY46" s="233"/>
      <c r="FZ46" s="233"/>
      <c r="GA46" s="233"/>
      <c r="GB46" s="233"/>
      <c r="GC46" s="233"/>
      <c r="GD46" s="233"/>
      <c r="GE46" s="233"/>
      <c r="GF46" s="233"/>
      <c r="GG46" s="233"/>
      <c r="GH46" s="233"/>
      <c r="GI46" s="233"/>
      <c r="GJ46" s="233"/>
      <c r="GK46" s="233"/>
      <c r="GL46" s="233"/>
      <c r="GM46" s="233"/>
      <c r="GN46" s="233"/>
      <c r="GO46" s="233"/>
      <c r="GP46" s="233"/>
      <c r="GQ46" s="233"/>
      <c r="GR46" s="233"/>
      <c r="GS46" s="233"/>
      <c r="GT46" s="233"/>
      <c r="GU46" s="233"/>
      <c r="GV46" s="233"/>
      <c r="GW46" s="233"/>
      <c r="GX46" s="233"/>
      <c r="GY46" s="233"/>
      <c r="GZ46" s="233"/>
      <c r="HA46" s="233"/>
      <c r="HB46" s="233"/>
      <c r="HC46" s="233"/>
      <c r="HD46" s="233"/>
      <c r="HE46" s="233"/>
      <c r="HF46" s="233"/>
      <c r="HG46" s="233"/>
      <c r="HH46" s="233"/>
      <c r="HI46" s="233"/>
      <c r="HJ46" s="233"/>
      <c r="HK46" s="233"/>
      <c r="HL46" s="233"/>
      <c r="HM46" s="233"/>
      <c r="HN46" s="233"/>
      <c r="HO46" s="233"/>
      <c r="HP46" s="233"/>
      <c r="HQ46" s="233"/>
      <c r="HR46" s="233"/>
      <c r="HS46" s="233"/>
      <c r="HT46" s="233"/>
      <c r="HU46" s="233"/>
      <c r="HV46" s="233"/>
      <c r="HW46" s="233"/>
      <c r="HX46" s="233"/>
      <c r="HY46" s="233"/>
      <c r="HZ46" s="233"/>
      <c r="IA46" s="233"/>
      <c r="IB46" s="233"/>
      <c r="IC46" s="233"/>
      <c r="ID46" s="233"/>
    </row>
    <row r="47" spans="1:238" s="234" customFormat="1" ht="14.25" customHeight="1" x14ac:dyDescent="0.25">
      <c r="A47" s="61"/>
      <c r="B47" s="199"/>
      <c r="C47" s="393" t="s">
        <v>1003</v>
      </c>
      <c r="D47" s="199"/>
      <c r="E47" s="199"/>
      <c r="F47" s="199"/>
      <c r="G47" s="199"/>
      <c r="H47" s="199"/>
      <c r="I47" s="61"/>
      <c r="J47" s="61"/>
      <c r="K47" s="61"/>
      <c r="L47" s="61"/>
      <c r="M47" s="61"/>
      <c r="N47" s="61"/>
      <c r="O47" s="61"/>
      <c r="P47" s="61"/>
      <c r="Q47" s="61"/>
      <c r="R47" s="61"/>
      <c r="S47" s="61"/>
      <c r="T47" s="61"/>
      <c r="U47" s="61"/>
      <c r="V47" s="61"/>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3"/>
      <c r="BQ47" s="233"/>
      <c r="BR47" s="233"/>
      <c r="BS47" s="233"/>
      <c r="BT47" s="233"/>
      <c r="BU47" s="233"/>
      <c r="BV47" s="233"/>
      <c r="BW47" s="233"/>
      <c r="BX47" s="233"/>
      <c r="BY47" s="233"/>
      <c r="BZ47" s="233"/>
      <c r="CA47" s="233"/>
      <c r="CB47" s="233"/>
      <c r="CC47" s="233"/>
      <c r="CD47" s="233"/>
      <c r="CE47" s="233"/>
      <c r="CF47" s="233"/>
      <c r="CG47" s="233"/>
      <c r="CH47" s="233"/>
      <c r="CI47" s="233"/>
      <c r="CJ47" s="233"/>
      <c r="CK47" s="233"/>
      <c r="CL47" s="233"/>
      <c r="CM47" s="233"/>
      <c r="CN47" s="233"/>
      <c r="CO47" s="233"/>
      <c r="CP47" s="233"/>
      <c r="CQ47" s="233"/>
      <c r="CR47" s="233"/>
      <c r="CS47" s="233"/>
      <c r="CT47" s="233"/>
      <c r="CU47" s="233"/>
      <c r="CV47" s="233"/>
      <c r="CW47" s="233"/>
      <c r="CX47" s="233"/>
      <c r="CY47" s="233"/>
      <c r="CZ47" s="233"/>
      <c r="DA47" s="233"/>
      <c r="DB47" s="233"/>
      <c r="DC47" s="233"/>
      <c r="DD47" s="233"/>
      <c r="DE47" s="233"/>
      <c r="DF47" s="233"/>
      <c r="DG47" s="233"/>
      <c r="DH47" s="233"/>
      <c r="DI47" s="233"/>
      <c r="DJ47" s="233"/>
      <c r="DK47" s="233"/>
      <c r="DL47" s="233"/>
      <c r="DM47" s="233"/>
      <c r="DN47" s="233"/>
      <c r="DO47" s="233"/>
      <c r="DP47" s="233"/>
      <c r="DQ47" s="233"/>
      <c r="DR47" s="233"/>
      <c r="DS47" s="233"/>
      <c r="DT47" s="233"/>
      <c r="DU47" s="233"/>
      <c r="DV47" s="233"/>
      <c r="DW47" s="233"/>
      <c r="DX47" s="233"/>
      <c r="DY47" s="233"/>
      <c r="DZ47" s="233"/>
      <c r="EA47" s="233"/>
      <c r="EB47" s="233"/>
      <c r="EC47" s="233"/>
      <c r="ED47" s="233"/>
      <c r="EE47" s="233"/>
      <c r="EF47" s="233"/>
      <c r="EG47" s="233"/>
      <c r="EH47" s="233"/>
      <c r="EI47" s="233"/>
      <c r="EJ47" s="233"/>
      <c r="EK47" s="233"/>
      <c r="EL47" s="233"/>
      <c r="EM47" s="233"/>
      <c r="EN47" s="233"/>
      <c r="EO47" s="233"/>
      <c r="EP47" s="233"/>
      <c r="EQ47" s="233"/>
      <c r="ER47" s="233"/>
      <c r="ES47" s="233"/>
      <c r="ET47" s="233"/>
      <c r="EU47" s="233"/>
      <c r="EV47" s="233"/>
      <c r="EW47" s="233"/>
      <c r="EX47" s="233"/>
      <c r="EY47" s="233"/>
      <c r="EZ47" s="233"/>
      <c r="FA47" s="233"/>
      <c r="FB47" s="233"/>
      <c r="FC47" s="233"/>
      <c r="FD47" s="233"/>
      <c r="FE47" s="233"/>
      <c r="FF47" s="233"/>
      <c r="FG47" s="233"/>
      <c r="FH47" s="233"/>
      <c r="FI47" s="233"/>
      <c r="FJ47" s="233"/>
      <c r="FK47" s="233"/>
      <c r="FL47" s="233"/>
      <c r="FM47" s="233"/>
      <c r="FN47" s="233"/>
      <c r="FO47" s="233"/>
      <c r="FP47" s="233"/>
      <c r="FQ47" s="233"/>
      <c r="FR47" s="233"/>
      <c r="FS47" s="233"/>
      <c r="FT47" s="233"/>
      <c r="FU47" s="233"/>
      <c r="FV47" s="233"/>
      <c r="FW47" s="233"/>
      <c r="FX47" s="233"/>
      <c r="FY47" s="233"/>
      <c r="FZ47" s="233"/>
      <c r="GA47" s="233"/>
      <c r="GB47" s="233"/>
      <c r="GC47" s="233"/>
      <c r="GD47" s="233"/>
      <c r="GE47" s="233"/>
      <c r="GF47" s="233"/>
      <c r="GG47" s="233"/>
      <c r="GH47" s="233"/>
      <c r="GI47" s="233"/>
      <c r="GJ47" s="233"/>
      <c r="GK47" s="233"/>
      <c r="GL47" s="233"/>
      <c r="GM47" s="233"/>
      <c r="GN47" s="233"/>
      <c r="GO47" s="233"/>
      <c r="GP47" s="233"/>
      <c r="GQ47" s="233"/>
      <c r="GR47" s="233"/>
      <c r="GS47" s="233"/>
      <c r="GT47" s="233"/>
      <c r="GU47" s="233"/>
      <c r="GV47" s="233"/>
      <c r="GW47" s="233"/>
      <c r="GX47" s="233"/>
      <c r="GY47" s="233"/>
      <c r="GZ47" s="233"/>
      <c r="HA47" s="233"/>
      <c r="HB47" s="233"/>
      <c r="HC47" s="233"/>
      <c r="HD47" s="233"/>
      <c r="HE47" s="233"/>
      <c r="HF47" s="233"/>
      <c r="HG47" s="233"/>
      <c r="HH47" s="233"/>
      <c r="HI47" s="233"/>
      <c r="HJ47" s="233"/>
      <c r="HK47" s="233"/>
      <c r="HL47" s="233"/>
      <c r="HM47" s="233"/>
      <c r="HN47" s="233"/>
      <c r="HO47" s="233"/>
      <c r="HP47" s="233"/>
      <c r="HQ47" s="233"/>
      <c r="HR47" s="233"/>
      <c r="HS47" s="233"/>
      <c r="HT47" s="233"/>
      <c r="HU47" s="233"/>
      <c r="HV47" s="233"/>
      <c r="HW47" s="233"/>
      <c r="HX47" s="233"/>
      <c r="HY47" s="233"/>
      <c r="HZ47" s="233"/>
      <c r="IA47" s="233"/>
      <c r="IB47" s="233"/>
      <c r="IC47" s="233"/>
      <c r="ID47" s="233"/>
    </row>
    <row r="48" spans="1:238" s="234" customFormat="1" ht="14.25" customHeight="1" x14ac:dyDescent="0.25">
      <c r="A48" s="61"/>
      <c r="B48" s="61"/>
      <c r="C48" s="199" t="s">
        <v>1006</v>
      </c>
      <c r="D48" s="199"/>
      <c r="E48" s="199"/>
      <c r="F48" s="199"/>
      <c r="G48" s="199"/>
      <c r="H48" s="199"/>
      <c r="I48" s="61"/>
      <c r="J48" s="61"/>
      <c r="K48" s="61"/>
      <c r="L48" s="61"/>
      <c r="M48" s="61"/>
      <c r="N48" s="61"/>
      <c r="O48" s="61"/>
      <c r="P48" s="61"/>
      <c r="Q48" s="61"/>
      <c r="R48" s="61"/>
      <c r="S48" s="61"/>
      <c r="T48" s="61"/>
      <c r="U48" s="61"/>
      <c r="V48" s="61"/>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3"/>
      <c r="BQ48" s="233"/>
      <c r="BR48" s="233"/>
      <c r="BS48" s="233"/>
      <c r="BT48" s="233"/>
      <c r="BU48" s="233"/>
      <c r="BV48" s="233"/>
      <c r="BW48" s="233"/>
      <c r="BX48" s="233"/>
      <c r="BY48" s="233"/>
      <c r="BZ48" s="233"/>
      <c r="CA48" s="233"/>
      <c r="CB48" s="233"/>
      <c r="CC48" s="233"/>
      <c r="CD48" s="233"/>
      <c r="CE48" s="233"/>
      <c r="CF48" s="233"/>
      <c r="CG48" s="233"/>
      <c r="CH48" s="233"/>
      <c r="CI48" s="233"/>
      <c r="CJ48" s="233"/>
      <c r="CK48" s="233"/>
      <c r="CL48" s="233"/>
      <c r="CM48" s="233"/>
      <c r="CN48" s="233"/>
      <c r="CO48" s="233"/>
      <c r="CP48" s="233"/>
      <c r="CQ48" s="233"/>
      <c r="CR48" s="233"/>
      <c r="CS48" s="233"/>
      <c r="CT48" s="233"/>
      <c r="CU48" s="233"/>
      <c r="CV48" s="233"/>
      <c r="CW48" s="233"/>
      <c r="CX48" s="233"/>
      <c r="CY48" s="233"/>
      <c r="CZ48" s="233"/>
      <c r="DA48" s="233"/>
      <c r="DB48" s="233"/>
      <c r="DC48" s="233"/>
      <c r="DD48" s="233"/>
      <c r="DE48" s="233"/>
      <c r="DF48" s="233"/>
      <c r="DG48" s="233"/>
      <c r="DH48" s="233"/>
      <c r="DI48" s="233"/>
      <c r="DJ48" s="233"/>
      <c r="DK48" s="233"/>
      <c r="DL48" s="233"/>
      <c r="DM48" s="233"/>
      <c r="DN48" s="233"/>
      <c r="DO48" s="233"/>
      <c r="DP48" s="233"/>
      <c r="DQ48" s="233"/>
      <c r="DR48" s="233"/>
      <c r="DS48" s="233"/>
      <c r="DT48" s="233"/>
      <c r="DU48" s="233"/>
      <c r="DV48" s="233"/>
      <c r="DW48" s="233"/>
      <c r="DX48" s="233"/>
      <c r="DY48" s="233"/>
      <c r="DZ48" s="233"/>
      <c r="EA48" s="233"/>
      <c r="EB48" s="233"/>
      <c r="EC48" s="233"/>
      <c r="ED48" s="233"/>
      <c r="EE48" s="233"/>
      <c r="EF48" s="233"/>
      <c r="EG48" s="233"/>
      <c r="EH48" s="233"/>
      <c r="EI48" s="233"/>
      <c r="EJ48" s="233"/>
      <c r="EK48" s="233"/>
      <c r="EL48" s="233"/>
      <c r="EM48" s="233"/>
      <c r="EN48" s="233"/>
      <c r="EO48" s="233"/>
      <c r="EP48" s="233"/>
      <c r="EQ48" s="233"/>
      <c r="ER48" s="233"/>
      <c r="ES48" s="233"/>
      <c r="ET48" s="233"/>
      <c r="EU48" s="233"/>
      <c r="EV48" s="233"/>
      <c r="EW48" s="233"/>
      <c r="EX48" s="233"/>
      <c r="EY48" s="233"/>
      <c r="EZ48" s="233"/>
      <c r="FA48" s="233"/>
      <c r="FB48" s="233"/>
      <c r="FC48" s="233"/>
      <c r="FD48" s="233"/>
      <c r="FE48" s="233"/>
      <c r="FF48" s="233"/>
      <c r="FG48" s="233"/>
      <c r="FH48" s="233"/>
      <c r="FI48" s="233"/>
      <c r="FJ48" s="233"/>
      <c r="FK48" s="233"/>
      <c r="FL48" s="233"/>
      <c r="FM48" s="233"/>
      <c r="FN48" s="233"/>
      <c r="FO48" s="233"/>
      <c r="FP48" s="233"/>
      <c r="FQ48" s="233"/>
      <c r="FR48" s="233"/>
      <c r="FS48" s="233"/>
      <c r="FT48" s="233"/>
      <c r="FU48" s="233"/>
      <c r="FV48" s="233"/>
      <c r="FW48" s="233"/>
      <c r="FX48" s="233"/>
      <c r="FY48" s="233"/>
      <c r="FZ48" s="233"/>
      <c r="GA48" s="233"/>
      <c r="GB48" s="233"/>
      <c r="GC48" s="233"/>
      <c r="GD48" s="233"/>
      <c r="GE48" s="233"/>
      <c r="GF48" s="233"/>
      <c r="GG48" s="233"/>
      <c r="GH48" s="233"/>
      <c r="GI48" s="233"/>
      <c r="GJ48" s="233"/>
      <c r="GK48" s="233"/>
      <c r="GL48" s="233"/>
      <c r="GM48" s="233"/>
      <c r="GN48" s="233"/>
      <c r="GO48" s="233"/>
      <c r="GP48" s="233"/>
      <c r="GQ48" s="233"/>
      <c r="GR48" s="233"/>
      <c r="GS48" s="233"/>
      <c r="GT48" s="233"/>
      <c r="GU48" s="233"/>
      <c r="GV48" s="233"/>
      <c r="GW48" s="233"/>
      <c r="GX48" s="233"/>
      <c r="GY48" s="233"/>
      <c r="GZ48" s="233"/>
      <c r="HA48" s="233"/>
      <c r="HB48" s="233"/>
      <c r="HC48" s="233"/>
      <c r="HD48" s="233"/>
      <c r="HE48" s="233"/>
      <c r="HF48" s="233"/>
      <c r="HG48" s="233"/>
      <c r="HH48" s="233"/>
      <c r="HI48" s="233"/>
      <c r="HJ48" s="233"/>
      <c r="HK48" s="233"/>
      <c r="HL48" s="233"/>
      <c r="HM48" s="233"/>
      <c r="HN48" s="233"/>
      <c r="HO48" s="233"/>
      <c r="HP48" s="233"/>
      <c r="HQ48" s="233"/>
      <c r="HR48" s="233"/>
      <c r="HS48" s="233"/>
      <c r="HT48" s="233"/>
      <c r="HU48" s="233"/>
      <c r="HV48" s="233"/>
      <c r="HW48" s="233"/>
      <c r="HX48" s="233"/>
      <c r="HY48" s="233"/>
      <c r="HZ48" s="233"/>
      <c r="IA48" s="233"/>
      <c r="IB48" s="233"/>
      <c r="IC48" s="233"/>
      <c r="ID48" s="233"/>
    </row>
    <row r="49" spans="1:239" s="234" customFormat="1" ht="14.25" customHeight="1" x14ac:dyDescent="0.25">
      <c r="A49" s="61"/>
      <c r="B49" s="61"/>
      <c r="C49" s="393" t="s">
        <v>1005</v>
      </c>
      <c r="D49" s="199"/>
      <c r="E49" s="199"/>
      <c r="F49" s="199"/>
      <c r="G49" s="199"/>
      <c r="H49" s="199"/>
      <c r="I49" s="61"/>
      <c r="J49" s="61"/>
      <c r="K49" s="61"/>
      <c r="L49" s="61"/>
      <c r="M49" s="61"/>
      <c r="N49" s="61"/>
      <c r="O49" s="61"/>
      <c r="P49" s="61"/>
      <c r="Q49" s="61"/>
      <c r="R49" s="61"/>
      <c r="S49" s="61"/>
      <c r="T49" s="61"/>
      <c r="U49" s="61"/>
      <c r="V49" s="61"/>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3"/>
      <c r="BQ49" s="233"/>
      <c r="BR49" s="233"/>
      <c r="BS49" s="233"/>
      <c r="BT49" s="233"/>
      <c r="BU49" s="233"/>
      <c r="BV49" s="233"/>
      <c r="BW49" s="233"/>
      <c r="BX49" s="233"/>
      <c r="BY49" s="233"/>
      <c r="BZ49" s="233"/>
      <c r="CA49" s="233"/>
      <c r="CB49" s="233"/>
      <c r="CC49" s="233"/>
      <c r="CD49" s="233"/>
      <c r="CE49" s="233"/>
      <c r="CF49" s="233"/>
      <c r="CG49" s="233"/>
      <c r="CH49" s="233"/>
      <c r="CI49" s="233"/>
      <c r="CJ49" s="233"/>
      <c r="CK49" s="233"/>
      <c r="CL49" s="233"/>
      <c r="CM49" s="233"/>
      <c r="CN49" s="233"/>
      <c r="CO49" s="233"/>
      <c r="CP49" s="233"/>
      <c r="CQ49" s="233"/>
      <c r="CR49" s="233"/>
      <c r="CS49" s="233"/>
      <c r="CT49" s="233"/>
      <c r="CU49" s="233"/>
      <c r="CV49" s="233"/>
      <c r="CW49" s="233"/>
      <c r="CX49" s="233"/>
      <c r="CY49" s="233"/>
      <c r="CZ49" s="233"/>
      <c r="DA49" s="233"/>
      <c r="DB49" s="233"/>
      <c r="DC49" s="233"/>
      <c r="DD49" s="233"/>
      <c r="DE49" s="233"/>
      <c r="DF49" s="233"/>
      <c r="DG49" s="233"/>
      <c r="DH49" s="233"/>
      <c r="DI49" s="233"/>
      <c r="DJ49" s="233"/>
      <c r="DK49" s="233"/>
      <c r="DL49" s="233"/>
      <c r="DM49" s="233"/>
      <c r="DN49" s="233"/>
      <c r="DO49" s="233"/>
      <c r="DP49" s="233"/>
      <c r="DQ49" s="233"/>
      <c r="DR49" s="233"/>
      <c r="DS49" s="233"/>
      <c r="DT49" s="233"/>
      <c r="DU49" s="233"/>
      <c r="DV49" s="233"/>
      <c r="DW49" s="233"/>
      <c r="DX49" s="233"/>
      <c r="DY49" s="233"/>
      <c r="DZ49" s="233"/>
      <c r="EA49" s="233"/>
      <c r="EB49" s="233"/>
      <c r="EC49" s="233"/>
      <c r="ED49" s="233"/>
      <c r="EE49" s="233"/>
      <c r="EF49" s="233"/>
      <c r="EG49" s="233"/>
      <c r="EH49" s="233"/>
      <c r="EI49" s="233"/>
      <c r="EJ49" s="233"/>
      <c r="EK49" s="233"/>
      <c r="EL49" s="233"/>
      <c r="EM49" s="233"/>
      <c r="EN49" s="233"/>
      <c r="EO49" s="233"/>
      <c r="EP49" s="233"/>
      <c r="EQ49" s="233"/>
      <c r="ER49" s="233"/>
      <c r="ES49" s="233"/>
      <c r="ET49" s="233"/>
      <c r="EU49" s="233"/>
      <c r="EV49" s="233"/>
      <c r="EW49" s="233"/>
      <c r="EX49" s="233"/>
      <c r="EY49" s="233"/>
      <c r="EZ49" s="233"/>
      <c r="FA49" s="233"/>
      <c r="FB49" s="233"/>
      <c r="FC49" s="233"/>
      <c r="FD49" s="233"/>
      <c r="FE49" s="233"/>
      <c r="FF49" s="233"/>
      <c r="FG49" s="233"/>
      <c r="FH49" s="233"/>
      <c r="FI49" s="233"/>
      <c r="FJ49" s="233"/>
      <c r="FK49" s="233"/>
      <c r="FL49" s="233"/>
      <c r="FM49" s="233"/>
      <c r="FN49" s="233"/>
      <c r="FO49" s="233"/>
      <c r="FP49" s="233"/>
      <c r="FQ49" s="233"/>
      <c r="FR49" s="233"/>
      <c r="FS49" s="233"/>
      <c r="FT49" s="233"/>
      <c r="FU49" s="233"/>
      <c r="FV49" s="233"/>
      <c r="FW49" s="233"/>
      <c r="FX49" s="233"/>
      <c r="FY49" s="233"/>
      <c r="FZ49" s="233"/>
      <c r="GA49" s="233"/>
      <c r="GB49" s="233"/>
      <c r="GC49" s="233"/>
      <c r="GD49" s="233"/>
      <c r="GE49" s="233"/>
      <c r="GF49" s="233"/>
      <c r="GG49" s="233"/>
      <c r="GH49" s="233"/>
      <c r="GI49" s="233"/>
      <c r="GJ49" s="233"/>
      <c r="GK49" s="233"/>
      <c r="GL49" s="233"/>
      <c r="GM49" s="233"/>
      <c r="GN49" s="233"/>
      <c r="GO49" s="233"/>
      <c r="GP49" s="233"/>
      <c r="GQ49" s="233"/>
      <c r="GR49" s="233"/>
      <c r="GS49" s="233"/>
      <c r="GT49" s="233"/>
      <c r="GU49" s="233"/>
      <c r="GV49" s="233"/>
      <c r="GW49" s="233"/>
      <c r="GX49" s="233"/>
      <c r="GY49" s="233"/>
      <c r="GZ49" s="233"/>
      <c r="HA49" s="233"/>
      <c r="HB49" s="233"/>
      <c r="HC49" s="233"/>
      <c r="HD49" s="233"/>
      <c r="HE49" s="233"/>
      <c r="HF49" s="233"/>
      <c r="HG49" s="233"/>
      <c r="HH49" s="233"/>
      <c r="HI49" s="233"/>
      <c r="HJ49" s="233"/>
      <c r="HK49" s="233"/>
      <c r="HL49" s="233"/>
      <c r="HM49" s="233"/>
      <c r="HN49" s="233"/>
      <c r="HO49" s="233"/>
      <c r="HP49" s="233"/>
      <c r="HQ49" s="233"/>
      <c r="HR49" s="233"/>
      <c r="HS49" s="233"/>
      <c r="HT49" s="233"/>
      <c r="HU49" s="233"/>
      <c r="HV49" s="233"/>
      <c r="HW49" s="233"/>
      <c r="HX49" s="233"/>
      <c r="HY49" s="233"/>
      <c r="HZ49" s="233"/>
      <c r="IA49" s="233"/>
      <c r="IB49" s="233"/>
      <c r="IC49" s="233"/>
      <c r="ID49" s="233"/>
    </row>
    <row r="50" spans="1:239" s="234" customFormat="1" ht="14.25" customHeight="1" x14ac:dyDescent="0.25">
      <c r="A50" s="61"/>
      <c r="B50" s="199"/>
      <c r="C50" s="199" t="s">
        <v>1007</v>
      </c>
      <c r="D50" s="199"/>
      <c r="E50" s="199"/>
      <c r="F50" s="199"/>
      <c r="G50" s="199"/>
      <c r="H50" s="199"/>
      <c r="I50" s="61"/>
      <c r="J50" s="61"/>
      <c r="K50" s="61"/>
      <c r="L50" s="61"/>
      <c r="M50" s="61"/>
      <c r="N50" s="61"/>
      <c r="O50" s="61"/>
      <c r="P50" s="61"/>
      <c r="Q50" s="61"/>
      <c r="R50" s="61"/>
      <c r="S50" s="61"/>
      <c r="T50" s="61"/>
      <c r="U50" s="61"/>
      <c r="V50" s="61"/>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233"/>
      <c r="BQ50" s="233"/>
      <c r="BR50" s="233"/>
      <c r="BS50" s="233"/>
      <c r="BT50" s="233"/>
      <c r="BU50" s="233"/>
      <c r="BV50" s="233"/>
      <c r="BW50" s="233"/>
      <c r="BX50" s="233"/>
      <c r="BY50" s="233"/>
      <c r="BZ50" s="233"/>
      <c r="CA50" s="233"/>
      <c r="CB50" s="233"/>
      <c r="CC50" s="233"/>
      <c r="CD50" s="233"/>
      <c r="CE50" s="233"/>
      <c r="CF50" s="233"/>
      <c r="CG50" s="233"/>
      <c r="CH50" s="233"/>
      <c r="CI50" s="233"/>
      <c r="CJ50" s="233"/>
      <c r="CK50" s="233"/>
      <c r="CL50" s="233"/>
      <c r="CM50" s="233"/>
      <c r="CN50" s="233"/>
      <c r="CO50" s="233"/>
      <c r="CP50" s="233"/>
      <c r="CQ50" s="233"/>
      <c r="CR50" s="233"/>
      <c r="CS50" s="233"/>
      <c r="CT50" s="233"/>
      <c r="CU50" s="233"/>
      <c r="CV50" s="233"/>
      <c r="CW50" s="233"/>
      <c r="CX50" s="233"/>
      <c r="CY50" s="233"/>
      <c r="CZ50" s="233"/>
      <c r="DA50" s="233"/>
      <c r="DB50" s="233"/>
      <c r="DC50" s="233"/>
      <c r="DD50" s="233"/>
      <c r="DE50" s="233"/>
      <c r="DF50" s="233"/>
      <c r="DG50" s="233"/>
      <c r="DH50" s="233"/>
      <c r="DI50" s="233"/>
      <c r="DJ50" s="233"/>
      <c r="DK50" s="233"/>
      <c r="DL50" s="233"/>
      <c r="DM50" s="233"/>
      <c r="DN50" s="233"/>
      <c r="DO50" s="233"/>
      <c r="DP50" s="233"/>
      <c r="DQ50" s="233"/>
      <c r="DR50" s="233"/>
      <c r="DS50" s="233"/>
      <c r="DT50" s="233"/>
      <c r="DU50" s="233"/>
      <c r="DV50" s="233"/>
      <c r="DW50" s="233"/>
      <c r="DX50" s="233"/>
      <c r="DY50" s="233"/>
      <c r="DZ50" s="233"/>
      <c r="EA50" s="233"/>
      <c r="EB50" s="233"/>
      <c r="EC50" s="233"/>
      <c r="ED50" s="233"/>
      <c r="EE50" s="233"/>
      <c r="EF50" s="233"/>
      <c r="EG50" s="233"/>
      <c r="EH50" s="233"/>
      <c r="EI50" s="233"/>
      <c r="EJ50" s="233"/>
      <c r="EK50" s="233"/>
      <c r="EL50" s="233"/>
      <c r="EM50" s="233"/>
      <c r="EN50" s="233"/>
      <c r="EO50" s="233"/>
      <c r="EP50" s="233"/>
      <c r="EQ50" s="233"/>
      <c r="ER50" s="233"/>
      <c r="ES50" s="233"/>
      <c r="ET50" s="233"/>
      <c r="EU50" s="233"/>
      <c r="EV50" s="233"/>
      <c r="EW50" s="233"/>
      <c r="EX50" s="233"/>
      <c r="EY50" s="233"/>
      <c r="EZ50" s="233"/>
      <c r="FA50" s="233"/>
      <c r="FB50" s="233"/>
      <c r="FC50" s="233"/>
      <c r="FD50" s="233"/>
      <c r="FE50" s="233"/>
      <c r="FF50" s="233"/>
      <c r="FG50" s="233"/>
      <c r="FH50" s="233"/>
      <c r="FI50" s="233"/>
      <c r="FJ50" s="233"/>
      <c r="FK50" s="233"/>
      <c r="FL50" s="233"/>
      <c r="FM50" s="233"/>
      <c r="FN50" s="233"/>
      <c r="FO50" s="233"/>
      <c r="FP50" s="233"/>
      <c r="FQ50" s="233"/>
      <c r="FR50" s="233"/>
      <c r="FS50" s="233"/>
      <c r="FT50" s="233"/>
      <c r="FU50" s="233"/>
      <c r="FV50" s="233"/>
      <c r="FW50" s="233"/>
      <c r="FX50" s="233"/>
      <c r="FY50" s="233"/>
      <c r="FZ50" s="233"/>
      <c r="GA50" s="233"/>
      <c r="GB50" s="233"/>
      <c r="GC50" s="233"/>
      <c r="GD50" s="233"/>
      <c r="GE50" s="233"/>
      <c r="GF50" s="233"/>
      <c r="GG50" s="233"/>
      <c r="GH50" s="233"/>
      <c r="GI50" s="233"/>
      <c r="GJ50" s="233"/>
      <c r="GK50" s="233"/>
      <c r="GL50" s="233"/>
      <c r="GM50" s="233"/>
      <c r="GN50" s="233"/>
      <c r="GO50" s="233"/>
      <c r="GP50" s="233"/>
      <c r="GQ50" s="233"/>
      <c r="GR50" s="233"/>
      <c r="GS50" s="233"/>
      <c r="GT50" s="233"/>
      <c r="GU50" s="233"/>
      <c r="GV50" s="233"/>
      <c r="GW50" s="233"/>
      <c r="GX50" s="233"/>
      <c r="GY50" s="233"/>
      <c r="GZ50" s="233"/>
      <c r="HA50" s="233"/>
      <c r="HB50" s="233"/>
      <c r="HC50" s="233"/>
      <c r="HD50" s="233"/>
      <c r="HE50" s="233"/>
      <c r="HF50" s="233"/>
      <c r="HG50" s="233"/>
      <c r="HH50" s="233"/>
      <c r="HI50" s="233"/>
      <c r="HJ50" s="233"/>
      <c r="HK50" s="233"/>
      <c r="HL50" s="233"/>
      <c r="HM50" s="233"/>
      <c r="HN50" s="233"/>
      <c r="HO50" s="233"/>
      <c r="HP50" s="233"/>
      <c r="HQ50" s="233"/>
      <c r="HR50" s="233"/>
      <c r="HS50" s="233"/>
      <c r="HT50" s="233"/>
      <c r="HU50" s="233"/>
      <c r="HV50" s="233"/>
      <c r="HW50" s="233"/>
      <c r="HX50" s="233"/>
      <c r="HY50" s="233"/>
      <c r="HZ50" s="233"/>
      <c r="IA50" s="233"/>
      <c r="IB50" s="233"/>
      <c r="IC50" s="233"/>
      <c r="ID50" s="233"/>
    </row>
    <row r="51" spans="1:239" s="234" customFormat="1" ht="14.25" customHeight="1" x14ac:dyDescent="0.25">
      <c r="A51" s="61"/>
      <c r="B51" s="199"/>
      <c r="C51" s="393" t="s">
        <v>1008</v>
      </c>
      <c r="D51" s="199"/>
      <c r="E51" s="199"/>
      <c r="F51" s="199"/>
      <c r="G51" s="199"/>
      <c r="H51" s="199"/>
      <c r="I51" s="61"/>
      <c r="J51" s="61"/>
      <c r="K51" s="61"/>
      <c r="L51" s="61"/>
      <c r="M51" s="61"/>
      <c r="N51" s="61"/>
      <c r="O51" s="61"/>
      <c r="P51" s="61"/>
      <c r="Q51" s="61"/>
      <c r="R51" s="61"/>
      <c r="S51" s="61"/>
      <c r="T51" s="61"/>
      <c r="U51" s="61"/>
      <c r="V51" s="61"/>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3"/>
      <c r="BQ51" s="233"/>
      <c r="BR51" s="233"/>
      <c r="BS51" s="233"/>
      <c r="BT51" s="233"/>
      <c r="BU51" s="233"/>
      <c r="BV51" s="233"/>
      <c r="BW51" s="233"/>
      <c r="BX51" s="233"/>
      <c r="BY51" s="233"/>
      <c r="BZ51" s="233"/>
      <c r="CA51" s="233"/>
      <c r="CB51" s="233"/>
      <c r="CC51" s="233"/>
      <c r="CD51" s="233"/>
      <c r="CE51" s="233"/>
      <c r="CF51" s="233"/>
      <c r="CG51" s="233"/>
      <c r="CH51" s="233"/>
      <c r="CI51" s="233"/>
      <c r="CJ51" s="233"/>
      <c r="CK51" s="233"/>
      <c r="CL51" s="233"/>
      <c r="CM51" s="233"/>
      <c r="CN51" s="233"/>
      <c r="CO51" s="233"/>
      <c r="CP51" s="233"/>
      <c r="CQ51" s="233"/>
      <c r="CR51" s="233"/>
      <c r="CS51" s="233"/>
      <c r="CT51" s="233"/>
      <c r="CU51" s="233"/>
      <c r="CV51" s="233"/>
      <c r="CW51" s="233"/>
      <c r="CX51" s="233"/>
      <c r="CY51" s="233"/>
      <c r="CZ51" s="233"/>
      <c r="DA51" s="233"/>
      <c r="DB51" s="233"/>
      <c r="DC51" s="233"/>
      <c r="DD51" s="233"/>
      <c r="DE51" s="233"/>
      <c r="DF51" s="233"/>
      <c r="DG51" s="233"/>
      <c r="DH51" s="233"/>
      <c r="DI51" s="233"/>
      <c r="DJ51" s="233"/>
      <c r="DK51" s="233"/>
      <c r="DL51" s="233"/>
      <c r="DM51" s="233"/>
      <c r="DN51" s="233"/>
      <c r="DO51" s="233"/>
      <c r="DP51" s="233"/>
      <c r="DQ51" s="233"/>
      <c r="DR51" s="233"/>
      <c r="DS51" s="233"/>
      <c r="DT51" s="233"/>
      <c r="DU51" s="233"/>
      <c r="DV51" s="233"/>
      <c r="DW51" s="233"/>
      <c r="DX51" s="233"/>
      <c r="DY51" s="233"/>
      <c r="DZ51" s="233"/>
      <c r="EA51" s="233"/>
      <c r="EB51" s="233"/>
      <c r="EC51" s="233"/>
      <c r="ED51" s="233"/>
      <c r="EE51" s="233"/>
      <c r="EF51" s="233"/>
      <c r="EG51" s="233"/>
      <c r="EH51" s="233"/>
      <c r="EI51" s="233"/>
      <c r="EJ51" s="233"/>
      <c r="EK51" s="233"/>
      <c r="EL51" s="233"/>
      <c r="EM51" s="233"/>
      <c r="EN51" s="233"/>
      <c r="EO51" s="233"/>
      <c r="EP51" s="233"/>
      <c r="EQ51" s="233"/>
      <c r="ER51" s="233"/>
      <c r="ES51" s="233"/>
      <c r="ET51" s="233"/>
      <c r="EU51" s="233"/>
      <c r="EV51" s="233"/>
      <c r="EW51" s="233"/>
      <c r="EX51" s="233"/>
      <c r="EY51" s="233"/>
      <c r="EZ51" s="233"/>
      <c r="FA51" s="233"/>
      <c r="FB51" s="233"/>
      <c r="FC51" s="233"/>
      <c r="FD51" s="233"/>
      <c r="FE51" s="233"/>
      <c r="FF51" s="233"/>
      <c r="FG51" s="233"/>
      <c r="FH51" s="233"/>
      <c r="FI51" s="233"/>
      <c r="FJ51" s="233"/>
      <c r="FK51" s="233"/>
      <c r="FL51" s="233"/>
      <c r="FM51" s="233"/>
      <c r="FN51" s="233"/>
      <c r="FO51" s="233"/>
      <c r="FP51" s="233"/>
      <c r="FQ51" s="233"/>
      <c r="FR51" s="233"/>
      <c r="FS51" s="233"/>
      <c r="FT51" s="233"/>
      <c r="FU51" s="233"/>
      <c r="FV51" s="233"/>
      <c r="FW51" s="233"/>
      <c r="FX51" s="233"/>
      <c r="FY51" s="233"/>
      <c r="FZ51" s="233"/>
      <c r="GA51" s="233"/>
      <c r="GB51" s="233"/>
      <c r="GC51" s="233"/>
      <c r="GD51" s="233"/>
      <c r="GE51" s="233"/>
      <c r="GF51" s="233"/>
      <c r="GG51" s="233"/>
      <c r="GH51" s="233"/>
      <c r="GI51" s="233"/>
      <c r="GJ51" s="233"/>
      <c r="GK51" s="233"/>
      <c r="GL51" s="233"/>
      <c r="GM51" s="233"/>
      <c r="GN51" s="233"/>
      <c r="GO51" s="233"/>
      <c r="GP51" s="233"/>
      <c r="GQ51" s="233"/>
      <c r="GR51" s="233"/>
      <c r="GS51" s="233"/>
      <c r="GT51" s="233"/>
      <c r="GU51" s="233"/>
      <c r="GV51" s="233"/>
      <c r="GW51" s="233"/>
      <c r="GX51" s="233"/>
      <c r="GY51" s="233"/>
      <c r="GZ51" s="233"/>
      <c r="HA51" s="233"/>
      <c r="HB51" s="233"/>
      <c r="HC51" s="233"/>
      <c r="HD51" s="233"/>
      <c r="HE51" s="233"/>
      <c r="HF51" s="233"/>
      <c r="HG51" s="233"/>
      <c r="HH51" s="233"/>
      <c r="HI51" s="233"/>
      <c r="HJ51" s="233"/>
      <c r="HK51" s="233"/>
      <c r="HL51" s="233"/>
      <c r="HM51" s="233"/>
      <c r="HN51" s="233"/>
      <c r="HO51" s="233"/>
      <c r="HP51" s="233"/>
      <c r="HQ51" s="233"/>
      <c r="HR51" s="233"/>
      <c r="HS51" s="233"/>
      <c r="HT51" s="233"/>
      <c r="HU51" s="233"/>
      <c r="HV51" s="233"/>
      <c r="HW51" s="233"/>
      <c r="HX51" s="233"/>
      <c r="HY51" s="233"/>
      <c r="HZ51" s="233"/>
      <c r="IA51" s="233"/>
      <c r="IB51" s="233"/>
      <c r="IC51" s="233"/>
      <c r="ID51" s="233"/>
    </row>
    <row r="52" spans="1:239" s="234" customFormat="1" ht="14.25" customHeight="1" x14ac:dyDescent="0.25">
      <c r="A52" s="61"/>
      <c r="B52" s="199"/>
      <c r="C52" s="199" t="s">
        <v>786</v>
      </c>
      <c r="D52" s="199"/>
      <c r="E52" s="199"/>
      <c r="F52" s="199"/>
      <c r="G52" s="199"/>
      <c r="H52" s="199"/>
      <c r="I52" s="61"/>
      <c r="J52" s="61"/>
      <c r="K52" s="61"/>
      <c r="L52" s="61"/>
      <c r="M52" s="61"/>
      <c r="N52" s="61"/>
      <c r="O52" s="61"/>
      <c r="P52" s="61"/>
      <c r="Q52" s="61"/>
      <c r="R52" s="61"/>
      <c r="S52" s="61"/>
      <c r="T52" s="61"/>
      <c r="U52" s="61"/>
      <c r="V52" s="61"/>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3"/>
      <c r="BQ52" s="233"/>
      <c r="BR52" s="233"/>
      <c r="BS52" s="233"/>
      <c r="BT52" s="233"/>
      <c r="BU52" s="233"/>
      <c r="BV52" s="233"/>
      <c r="BW52" s="233"/>
      <c r="BX52" s="233"/>
      <c r="BY52" s="233"/>
      <c r="BZ52" s="233"/>
      <c r="CA52" s="233"/>
      <c r="CB52" s="233"/>
      <c r="CC52" s="233"/>
      <c r="CD52" s="233"/>
      <c r="CE52" s="233"/>
      <c r="CF52" s="233"/>
      <c r="CG52" s="233"/>
      <c r="CH52" s="233"/>
      <c r="CI52" s="233"/>
      <c r="CJ52" s="233"/>
      <c r="CK52" s="233"/>
      <c r="CL52" s="233"/>
      <c r="CM52" s="233"/>
      <c r="CN52" s="233"/>
      <c r="CO52" s="233"/>
      <c r="CP52" s="233"/>
      <c r="CQ52" s="233"/>
      <c r="CR52" s="233"/>
      <c r="CS52" s="233"/>
      <c r="CT52" s="233"/>
      <c r="CU52" s="233"/>
      <c r="CV52" s="233"/>
      <c r="CW52" s="233"/>
      <c r="CX52" s="233"/>
      <c r="CY52" s="233"/>
      <c r="CZ52" s="233"/>
      <c r="DA52" s="233"/>
      <c r="DB52" s="233"/>
      <c r="DC52" s="233"/>
      <c r="DD52" s="233"/>
      <c r="DE52" s="233"/>
      <c r="DF52" s="233"/>
      <c r="DG52" s="233"/>
      <c r="DH52" s="233"/>
      <c r="DI52" s="233"/>
      <c r="DJ52" s="233"/>
      <c r="DK52" s="233"/>
      <c r="DL52" s="233"/>
      <c r="DM52" s="233"/>
      <c r="DN52" s="233"/>
      <c r="DO52" s="233"/>
      <c r="DP52" s="233"/>
      <c r="DQ52" s="233"/>
      <c r="DR52" s="233"/>
      <c r="DS52" s="233"/>
      <c r="DT52" s="233"/>
      <c r="DU52" s="233"/>
      <c r="DV52" s="233"/>
      <c r="DW52" s="233"/>
      <c r="DX52" s="233"/>
      <c r="DY52" s="233"/>
      <c r="DZ52" s="233"/>
      <c r="EA52" s="233"/>
      <c r="EB52" s="233"/>
      <c r="EC52" s="233"/>
      <c r="ED52" s="233"/>
      <c r="EE52" s="233"/>
      <c r="EF52" s="233"/>
      <c r="EG52" s="233"/>
      <c r="EH52" s="233"/>
      <c r="EI52" s="233"/>
      <c r="EJ52" s="233"/>
      <c r="EK52" s="233"/>
      <c r="EL52" s="233"/>
      <c r="EM52" s="233"/>
      <c r="EN52" s="233"/>
      <c r="EO52" s="233"/>
      <c r="EP52" s="233"/>
      <c r="EQ52" s="233"/>
      <c r="ER52" s="233"/>
      <c r="ES52" s="233"/>
      <c r="ET52" s="233"/>
      <c r="EU52" s="233"/>
      <c r="EV52" s="233"/>
      <c r="EW52" s="233"/>
      <c r="EX52" s="233"/>
      <c r="EY52" s="233"/>
      <c r="EZ52" s="233"/>
      <c r="FA52" s="233"/>
      <c r="FB52" s="233"/>
      <c r="FC52" s="233"/>
      <c r="FD52" s="233"/>
      <c r="FE52" s="233"/>
      <c r="FF52" s="233"/>
      <c r="FG52" s="233"/>
      <c r="FH52" s="233"/>
      <c r="FI52" s="233"/>
      <c r="FJ52" s="233"/>
      <c r="FK52" s="233"/>
      <c r="FL52" s="233"/>
      <c r="FM52" s="233"/>
      <c r="FN52" s="233"/>
      <c r="FO52" s="233"/>
      <c r="FP52" s="233"/>
      <c r="FQ52" s="233"/>
      <c r="FR52" s="233"/>
      <c r="FS52" s="233"/>
      <c r="FT52" s="233"/>
      <c r="FU52" s="233"/>
      <c r="FV52" s="233"/>
      <c r="FW52" s="233"/>
      <c r="FX52" s="233"/>
      <c r="FY52" s="233"/>
      <c r="FZ52" s="233"/>
      <c r="GA52" s="233"/>
      <c r="GB52" s="233"/>
      <c r="GC52" s="233"/>
      <c r="GD52" s="233"/>
      <c r="GE52" s="233"/>
      <c r="GF52" s="233"/>
      <c r="GG52" s="233"/>
      <c r="GH52" s="233"/>
      <c r="GI52" s="233"/>
      <c r="GJ52" s="233"/>
      <c r="GK52" s="233"/>
      <c r="GL52" s="233"/>
      <c r="GM52" s="233"/>
      <c r="GN52" s="233"/>
      <c r="GO52" s="233"/>
      <c r="GP52" s="233"/>
      <c r="GQ52" s="233"/>
      <c r="GR52" s="233"/>
      <c r="GS52" s="233"/>
      <c r="GT52" s="233"/>
      <c r="GU52" s="233"/>
      <c r="GV52" s="233"/>
      <c r="GW52" s="233"/>
      <c r="GX52" s="233"/>
      <c r="GY52" s="233"/>
      <c r="GZ52" s="233"/>
      <c r="HA52" s="233"/>
      <c r="HB52" s="233"/>
      <c r="HC52" s="233"/>
      <c r="HD52" s="233"/>
      <c r="HE52" s="233"/>
      <c r="HF52" s="233"/>
      <c r="HG52" s="233"/>
      <c r="HH52" s="233"/>
      <c r="HI52" s="233"/>
      <c r="HJ52" s="233"/>
      <c r="HK52" s="233"/>
      <c r="HL52" s="233"/>
      <c r="HM52" s="233"/>
      <c r="HN52" s="233"/>
      <c r="HO52" s="233"/>
      <c r="HP52" s="233"/>
      <c r="HQ52" s="233"/>
      <c r="HR52" s="233"/>
      <c r="HS52" s="233"/>
      <c r="HT52" s="233"/>
      <c r="HU52" s="233"/>
      <c r="HV52" s="233"/>
      <c r="HW52" s="233"/>
      <c r="HX52" s="233"/>
      <c r="HY52" s="233"/>
      <c r="HZ52" s="233"/>
      <c r="IA52" s="233"/>
      <c r="IB52" s="233"/>
      <c r="IC52" s="233"/>
      <c r="ID52" s="233"/>
    </row>
    <row r="53" spans="1:239" s="234" customFormat="1" ht="14.25" customHeight="1" x14ac:dyDescent="0.25">
      <c r="A53" s="61"/>
      <c r="B53" s="199"/>
      <c r="C53" s="393" t="s">
        <v>1009</v>
      </c>
      <c r="D53" s="199"/>
      <c r="E53" s="199"/>
      <c r="F53" s="199"/>
      <c r="G53" s="199"/>
      <c r="H53" s="199"/>
      <c r="I53" s="61"/>
      <c r="J53" s="61"/>
      <c r="K53" s="61"/>
      <c r="L53" s="61"/>
      <c r="M53" s="61"/>
      <c r="N53" s="61"/>
      <c r="O53" s="61"/>
      <c r="P53" s="61"/>
      <c r="Q53" s="61"/>
      <c r="R53" s="61"/>
      <c r="S53" s="61"/>
      <c r="T53" s="61"/>
      <c r="U53" s="61"/>
      <c r="V53" s="61"/>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3"/>
      <c r="BR53" s="233"/>
      <c r="BS53" s="233"/>
      <c r="BT53" s="233"/>
      <c r="BU53" s="233"/>
      <c r="BV53" s="233"/>
      <c r="BW53" s="233"/>
      <c r="BX53" s="233"/>
      <c r="BY53" s="233"/>
      <c r="BZ53" s="233"/>
      <c r="CA53" s="233"/>
      <c r="CB53" s="233"/>
      <c r="CC53" s="233"/>
      <c r="CD53" s="233"/>
      <c r="CE53" s="233"/>
      <c r="CF53" s="233"/>
      <c r="CG53" s="233"/>
      <c r="CH53" s="233"/>
      <c r="CI53" s="233"/>
      <c r="CJ53" s="233"/>
      <c r="CK53" s="233"/>
      <c r="CL53" s="233"/>
      <c r="CM53" s="233"/>
      <c r="CN53" s="233"/>
      <c r="CO53" s="233"/>
      <c r="CP53" s="233"/>
      <c r="CQ53" s="233"/>
      <c r="CR53" s="233"/>
      <c r="CS53" s="233"/>
      <c r="CT53" s="233"/>
      <c r="CU53" s="233"/>
      <c r="CV53" s="233"/>
      <c r="CW53" s="233"/>
      <c r="CX53" s="233"/>
      <c r="CY53" s="233"/>
      <c r="CZ53" s="233"/>
      <c r="DA53" s="233"/>
      <c r="DB53" s="233"/>
      <c r="DC53" s="233"/>
      <c r="DD53" s="233"/>
      <c r="DE53" s="233"/>
      <c r="DF53" s="233"/>
      <c r="DG53" s="233"/>
      <c r="DH53" s="233"/>
      <c r="DI53" s="233"/>
      <c r="DJ53" s="233"/>
      <c r="DK53" s="233"/>
      <c r="DL53" s="233"/>
      <c r="DM53" s="233"/>
      <c r="DN53" s="233"/>
      <c r="DO53" s="233"/>
      <c r="DP53" s="233"/>
      <c r="DQ53" s="233"/>
      <c r="DR53" s="233"/>
      <c r="DS53" s="233"/>
      <c r="DT53" s="233"/>
      <c r="DU53" s="233"/>
      <c r="DV53" s="233"/>
      <c r="DW53" s="233"/>
      <c r="DX53" s="233"/>
      <c r="DY53" s="233"/>
      <c r="DZ53" s="233"/>
      <c r="EA53" s="233"/>
      <c r="EB53" s="233"/>
      <c r="EC53" s="233"/>
      <c r="ED53" s="233"/>
      <c r="EE53" s="233"/>
      <c r="EF53" s="233"/>
      <c r="EG53" s="233"/>
      <c r="EH53" s="233"/>
      <c r="EI53" s="233"/>
      <c r="EJ53" s="233"/>
      <c r="EK53" s="233"/>
      <c r="EL53" s="233"/>
      <c r="EM53" s="233"/>
      <c r="EN53" s="233"/>
      <c r="EO53" s="233"/>
      <c r="EP53" s="233"/>
      <c r="EQ53" s="233"/>
      <c r="ER53" s="233"/>
      <c r="ES53" s="233"/>
      <c r="ET53" s="233"/>
      <c r="EU53" s="233"/>
      <c r="EV53" s="233"/>
      <c r="EW53" s="233"/>
      <c r="EX53" s="233"/>
      <c r="EY53" s="233"/>
      <c r="EZ53" s="233"/>
      <c r="FA53" s="233"/>
      <c r="FB53" s="233"/>
      <c r="FC53" s="233"/>
      <c r="FD53" s="233"/>
      <c r="FE53" s="233"/>
      <c r="FF53" s="233"/>
      <c r="FG53" s="233"/>
      <c r="FH53" s="233"/>
      <c r="FI53" s="233"/>
      <c r="FJ53" s="233"/>
      <c r="FK53" s="233"/>
      <c r="FL53" s="233"/>
      <c r="FM53" s="233"/>
      <c r="FN53" s="233"/>
      <c r="FO53" s="233"/>
      <c r="FP53" s="233"/>
      <c r="FQ53" s="233"/>
      <c r="FR53" s="233"/>
      <c r="FS53" s="233"/>
      <c r="FT53" s="233"/>
      <c r="FU53" s="233"/>
      <c r="FV53" s="233"/>
      <c r="FW53" s="233"/>
      <c r="FX53" s="233"/>
      <c r="FY53" s="233"/>
      <c r="FZ53" s="233"/>
      <c r="GA53" s="233"/>
      <c r="GB53" s="233"/>
      <c r="GC53" s="233"/>
      <c r="GD53" s="233"/>
      <c r="GE53" s="233"/>
      <c r="GF53" s="233"/>
      <c r="GG53" s="233"/>
      <c r="GH53" s="233"/>
      <c r="GI53" s="233"/>
      <c r="GJ53" s="233"/>
      <c r="GK53" s="233"/>
      <c r="GL53" s="233"/>
      <c r="GM53" s="233"/>
      <c r="GN53" s="233"/>
      <c r="GO53" s="233"/>
      <c r="GP53" s="233"/>
      <c r="GQ53" s="233"/>
      <c r="GR53" s="233"/>
      <c r="GS53" s="233"/>
      <c r="GT53" s="233"/>
      <c r="GU53" s="233"/>
      <c r="GV53" s="233"/>
      <c r="GW53" s="233"/>
      <c r="GX53" s="233"/>
      <c r="GY53" s="233"/>
      <c r="GZ53" s="233"/>
      <c r="HA53" s="233"/>
      <c r="HB53" s="233"/>
      <c r="HC53" s="233"/>
      <c r="HD53" s="233"/>
      <c r="HE53" s="233"/>
      <c r="HF53" s="233"/>
      <c r="HG53" s="233"/>
      <c r="HH53" s="233"/>
      <c r="HI53" s="233"/>
      <c r="HJ53" s="233"/>
      <c r="HK53" s="233"/>
      <c r="HL53" s="233"/>
      <c r="HM53" s="233"/>
      <c r="HN53" s="233"/>
      <c r="HO53" s="233"/>
      <c r="HP53" s="233"/>
      <c r="HQ53" s="233"/>
      <c r="HR53" s="233"/>
      <c r="HS53" s="233"/>
      <c r="HT53" s="233"/>
      <c r="HU53" s="233"/>
      <c r="HV53" s="233"/>
      <c r="HW53" s="233"/>
      <c r="HX53" s="233"/>
      <c r="HY53" s="233"/>
      <c r="HZ53" s="233"/>
      <c r="IA53" s="233"/>
      <c r="IB53" s="233"/>
      <c r="IC53" s="233"/>
      <c r="ID53" s="233"/>
    </row>
    <row r="54" spans="1:239" s="234" customFormat="1" ht="14.25" customHeight="1" x14ac:dyDescent="0.25">
      <c r="A54" s="61"/>
      <c r="B54" s="199"/>
      <c r="C54" s="199" t="s">
        <v>787</v>
      </c>
      <c r="D54" s="199"/>
      <c r="E54" s="199"/>
      <c r="F54" s="199"/>
      <c r="G54" s="199"/>
      <c r="H54" s="199"/>
      <c r="I54" s="61"/>
      <c r="J54" s="61"/>
      <c r="K54" s="61"/>
      <c r="L54" s="61"/>
      <c r="M54" s="61"/>
      <c r="N54" s="61"/>
      <c r="O54" s="61"/>
      <c r="P54" s="61"/>
      <c r="Q54" s="61"/>
      <c r="R54" s="61"/>
      <c r="S54" s="61"/>
      <c r="T54" s="61"/>
      <c r="U54" s="61"/>
      <c r="V54" s="61"/>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c r="BQ54" s="233"/>
      <c r="BR54" s="233"/>
      <c r="BS54" s="233"/>
      <c r="BT54" s="233"/>
      <c r="BU54" s="233"/>
      <c r="BV54" s="233"/>
      <c r="BW54" s="233"/>
      <c r="BX54" s="233"/>
      <c r="BY54" s="233"/>
      <c r="BZ54" s="233"/>
      <c r="CA54" s="233"/>
      <c r="CB54" s="233"/>
      <c r="CC54" s="233"/>
      <c r="CD54" s="233"/>
      <c r="CE54" s="233"/>
      <c r="CF54" s="233"/>
      <c r="CG54" s="233"/>
      <c r="CH54" s="233"/>
      <c r="CI54" s="233"/>
      <c r="CJ54" s="233"/>
      <c r="CK54" s="233"/>
      <c r="CL54" s="233"/>
      <c r="CM54" s="233"/>
      <c r="CN54" s="233"/>
      <c r="CO54" s="233"/>
      <c r="CP54" s="233"/>
      <c r="CQ54" s="233"/>
      <c r="CR54" s="233"/>
      <c r="CS54" s="233"/>
      <c r="CT54" s="233"/>
      <c r="CU54" s="233"/>
      <c r="CV54" s="233"/>
      <c r="CW54" s="233"/>
      <c r="CX54" s="233"/>
      <c r="CY54" s="233"/>
      <c r="CZ54" s="233"/>
      <c r="DA54" s="233"/>
      <c r="DB54" s="233"/>
      <c r="DC54" s="233"/>
      <c r="DD54" s="233"/>
      <c r="DE54" s="233"/>
      <c r="DF54" s="233"/>
      <c r="DG54" s="233"/>
      <c r="DH54" s="233"/>
      <c r="DI54" s="233"/>
      <c r="DJ54" s="233"/>
      <c r="DK54" s="233"/>
      <c r="DL54" s="233"/>
      <c r="DM54" s="233"/>
      <c r="DN54" s="233"/>
      <c r="DO54" s="233"/>
      <c r="DP54" s="233"/>
      <c r="DQ54" s="233"/>
      <c r="DR54" s="233"/>
      <c r="DS54" s="233"/>
      <c r="DT54" s="233"/>
      <c r="DU54" s="233"/>
      <c r="DV54" s="233"/>
      <c r="DW54" s="233"/>
      <c r="DX54" s="233"/>
      <c r="DY54" s="233"/>
      <c r="DZ54" s="233"/>
      <c r="EA54" s="233"/>
      <c r="EB54" s="233"/>
      <c r="EC54" s="233"/>
      <c r="ED54" s="233"/>
      <c r="EE54" s="233"/>
      <c r="EF54" s="233"/>
      <c r="EG54" s="233"/>
      <c r="EH54" s="233"/>
      <c r="EI54" s="233"/>
      <c r="EJ54" s="233"/>
      <c r="EK54" s="233"/>
      <c r="EL54" s="233"/>
      <c r="EM54" s="233"/>
      <c r="EN54" s="233"/>
      <c r="EO54" s="233"/>
      <c r="EP54" s="233"/>
      <c r="EQ54" s="233"/>
      <c r="ER54" s="233"/>
      <c r="ES54" s="233"/>
      <c r="ET54" s="233"/>
      <c r="EU54" s="233"/>
      <c r="EV54" s="233"/>
      <c r="EW54" s="233"/>
      <c r="EX54" s="233"/>
      <c r="EY54" s="233"/>
      <c r="EZ54" s="233"/>
      <c r="FA54" s="233"/>
      <c r="FB54" s="233"/>
      <c r="FC54" s="233"/>
      <c r="FD54" s="233"/>
      <c r="FE54" s="233"/>
      <c r="FF54" s="233"/>
      <c r="FG54" s="233"/>
      <c r="FH54" s="233"/>
      <c r="FI54" s="233"/>
      <c r="FJ54" s="233"/>
      <c r="FK54" s="233"/>
      <c r="FL54" s="233"/>
      <c r="FM54" s="233"/>
      <c r="FN54" s="233"/>
      <c r="FO54" s="233"/>
      <c r="FP54" s="233"/>
      <c r="FQ54" s="233"/>
      <c r="FR54" s="233"/>
      <c r="FS54" s="233"/>
      <c r="FT54" s="233"/>
      <c r="FU54" s="233"/>
      <c r="FV54" s="233"/>
      <c r="FW54" s="233"/>
      <c r="FX54" s="233"/>
      <c r="FY54" s="233"/>
      <c r="FZ54" s="233"/>
      <c r="GA54" s="233"/>
      <c r="GB54" s="233"/>
      <c r="GC54" s="233"/>
      <c r="GD54" s="233"/>
      <c r="GE54" s="233"/>
      <c r="GF54" s="233"/>
      <c r="GG54" s="233"/>
      <c r="GH54" s="233"/>
      <c r="GI54" s="233"/>
      <c r="GJ54" s="233"/>
      <c r="GK54" s="233"/>
      <c r="GL54" s="233"/>
      <c r="GM54" s="233"/>
      <c r="GN54" s="233"/>
      <c r="GO54" s="233"/>
      <c r="GP54" s="233"/>
      <c r="GQ54" s="233"/>
      <c r="GR54" s="233"/>
      <c r="GS54" s="233"/>
      <c r="GT54" s="233"/>
      <c r="GU54" s="233"/>
      <c r="GV54" s="233"/>
      <c r="GW54" s="233"/>
      <c r="GX54" s="233"/>
      <c r="GY54" s="233"/>
      <c r="GZ54" s="233"/>
      <c r="HA54" s="233"/>
      <c r="HB54" s="233"/>
      <c r="HC54" s="233"/>
      <c r="HD54" s="233"/>
      <c r="HE54" s="233"/>
      <c r="HF54" s="233"/>
      <c r="HG54" s="233"/>
      <c r="HH54" s="233"/>
      <c r="HI54" s="233"/>
      <c r="HJ54" s="233"/>
      <c r="HK54" s="233"/>
      <c r="HL54" s="233"/>
      <c r="HM54" s="233"/>
      <c r="HN54" s="233"/>
      <c r="HO54" s="233"/>
      <c r="HP54" s="233"/>
      <c r="HQ54" s="233"/>
      <c r="HR54" s="233"/>
      <c r="HS54" s="233"/>
      <c r="HT54" s="233"/>
      <c r="HU54" s="233"/>
      <c r="HV54" s="233"/>
      <c r="HW54" s="233"/>
      <c r="HX54" s="233"/>
      <c r="HY54" s="233"/>
      <c r="HZ54" s="233"/>
      <c r="IA54" s="233"/>
      <c r="IB54" s="233"/>
      <c r="IC54" s="233"/>
      <c r="ID54" s="233"/>
    </row>
    <row r="55" spans="1:239" s="234" customFormat="1" ht="14.25" customHeight="1" x14ac:dyDescent="0.25">
      <c r="A55" s="61"/>
      <c r="B55" s="199"/>
      <c r="C55" s="393" t="s">
        <v>1010</v>
      </c>
      <c r="D55" s="199"/>
      <c r="E55" s="199"/>
      <c r="F55" s="199"/>
      <c r="G55" s="199"/>
      <c r="H55" s="199"/>
      <c r="I55" s="61"/>
      <c r="J55" s="61"/>
      <c r="K55" s="61"/>
      <c r="L55" s="61"/>
      <c r="M55" s="61"/>
      <c r="N55" s="61"/>
      <c r="O55" s="61"/>
      <c r="P55" s="61"/>
      <c r="Q55" s="61"/>
      <c r="R55" s="61"/>
      <c r="S55" s="61"/>
      <c r="T55" s="61"/>
      <c r="U55" s="61"/>
      <c r="V55" s="61"/>
      <c r="W55" s="233"/>
      <c r="X55" s="233"/>
      <c r="Y55" s="233"/>
      <c r="Z55" s="233"/>
      <c r="AA55" s="233"/>
      <c r="AB55" s="233"/>
      <c r="AC55" s="233"/>
      <c r="AD55" s="233"/>
      <c r="AE55" s="233"/>
      <c r="AF55" s="233"/>
      <c r="AG55" s="233"/>
      <c r="AH55" s="233"/>
      <c r="AI55" s="233"/>
      <c r="AJ55" s="233"/>
      <c r="AK55" s="233"/>
      <c r="AL55" s="233"/>
      <c r="AM55" s="233"/>
      <c r="AN55" s="233"/>
      <c r="AO55" s="233"/>
      <c r="AP55" s="233"/>
      <c r="AQ55" s="233"/>
      <c r="AR55" s="233"/>
      <c r="AS55" s="233"/>
      <c r="AT55" s="233"/>
      <c r="AU55" s="233"/>
      <c r="AV55" s="233"/>
      <c r="AW55" s="233"/>
      <c r="AX55" s="233"/>
      <c r="AY55" s="233"/>
      <c r="AZ55" s="233"/>
      <c r="BA55" s="233"/>
      <c r="BB55" s="233"/>
      <c r="BC55" s="233"/>
      <c r="BD55" s="233"/>
      <c r="BE55" s="233"/>
      <c r="BF55" s="233"/>
      <c r="BG55" s="233"/>
      <c r="BH55" s="233"/>
      <c r="BI55" s="233"/>
      <c r="BJ55" s="233"/>
      <c r="BK55" s="233"/>
      <c r="BL55" s="233"/>
      <c r="BM55" s="233"/>
      <c r="BN55" s="233"/>
      <c r="BO55" s="233"/>
      <c r="BP55" s="233"/>
      <c r="BQ55" s="233"/>
      <c r="BR55" s="233"/>
      <c r="BS55" s="233"/>
      <c r="BT55" s="233"/>
      <c r="BU55" s="233"/>
      <c r="BV55" s="233"/>
      <c r="BW55" s="233"/>
      <c r="BX55" s="233"/>
      <c r="BY55" s="233"/>
      <c r="BZ55" s="233"/>
      <c r="CA55" s="233"/>
      <c r="CB55" s="233"/>
      <c r="CC55" s="233"/>
      <c r="CD55" s="233"/>
      <c r="CE55" s="233"/>
      <c r="CF55" s="233"/>
      <c r="CG55" s="233"/>
      <c r="CH55" s="233"/>
      <c r="CI55" s="233"/>
      <c r="CJ55" s="233"/>
      <c r="CK55" s="233"/>
      <c r="CL55" s="233"/>
      <c r="CM55" s="233"/>
      <c r="CN55" s="233"/>
      <c r="CO55" s="233"/>
      <c r="CP55" s="233"/>
      <c r="CQ55" s="233"/>
      <c r="CR55" s="233"/>
      <c r="CS55" s="233"/>
      <c r="CT55" s="233"/>
      <c r="CU55" s="233"/>
      <c r="CV55" s="233"/>
      <c r="CW55" s="233"/>
      <c r="CX55" s="233"/>
      <c r="CY55" s="233"/>
      <c r="CZ55" s="233"/>
      <c r="DA55" s="233"/>
      <c r="DB55" s="233"/>
      <c r="DC55" s="233"/>
      <c r="DD55" s="233"/>
      <c r="DE55" s="233"/>
      <c r="DF55" s="233"/>
      <c r="DG55" s="233"/>
      <c r="DH55" s="233"/>
      <c r="DI55" s="233"/>
      <c r="DJ55" s="233"/>
      <c r="DK55" s="233"/>
      <c r="DL55" s="233"/>
      <c r="DM55" s="233"/>
      <c r="DN55" s="233"/>
      <c r="DO55" s="233"/>
      <c r="DP55" s="233"/>
      <c r="DQ55" s="233"/>
      <c r="DR55" s="233"/>
      <c r="DS55" s="233"/>
      <c r="DT55" s="233"/>
      <c r="DU55" s="233"/>
      <c r="DV55" s="233"/>
      <c r="DW55" s="233"/>
      <c r="DX55" s="233"/>
      <c r="DY55" s="233"/>
      <c r="DZ55" s="233"/>
      <c r="EA55" s="233"/>
      <c r="EB55" s="233"/>
      <c r="EC55" s="233"/>
      <c r="ED55" s="233"/>
      <c r="EE55" s="233"/>
      <c r="EF55" s="233"/>
      <c r="EG55" s="233"/>
      <c r="EH55" s="233"/>
      <c r="EI55" s="233"/>
      <c r="EJ55" s="233"/>
      <c r="EK55" s="233"/>
      <c r="EL55" s="233"/>
      <c r="EM55" s="233"/>
      <c r="EN55" s="233"/>
      <c r="EO55" s="233"/>
      <c r="EP55" s="233"/>
      <c r="EQ55" s="233"/>
      <c r="ER55" s="233"/>
      <c r="ES55" s="233"/>
      <c r="ET55" s="233"/>
      <c r="EU55" s="233"/>
      <c r="EV55" s="233"/>
      <c r="EW55" s="233"/>
      <c r="EX55" s="233"/>
      <c r="EY55" s="233"/>
      <c r="EZ55" s="233"/>
      <c r="FA55" s="233"/>
      <c r="FB55" s="233"/>
      <c r="FC55" s="233"/>
      <c r="FD55" s="233"/>
      <c r="FE55" s="233"/>
      <c r="FF55" s="233"/>
      <c r="FG55" s="233"/>
      <c r="FH55" s="233"/>
      <c r="FI55" s="233"/>
      <c r="FJ55" s="233"/>
      <c r="FK55" s="233"/>
      <c r="FL55" s="233"/>
      <c r="FM55" s="233"/>
      <c r="FN55" s="233"/>
      <c r="FO55" s="233"/>
      <c r="FP55" s="233"/>
      <c r="FQ55" s="233"/>
      <c r="FR55" s="233"/>
      <c r="FS55" s="233"/>
      <c r="FT55" s="233"/>
      <c r="FU55" s="233"/>
      <c r="FV55" s="233"/>
      <c r="FW55" s="233"/>
      <c r="FX55" s="233"/>
      <c r="FY55" s="233"/>
      <c r="FZ55" s="233"/>
      <c r="GA55" s="233"/>
      <c r="GB55" s="233"/>
      <c r="GC55" s="233"/>
      <c r="GD55" s="233"/>
      <c r="GE55" s="233"/>
      <c r="GF55" s="233"/>
      <c r="GG55" s="233"/>
      <c r="GH55" s="233"/>
      <c r="GI55" s="233"/>
      <c r="GJ55" s="233"/>
      <c r="GK55" s="233"/>
      <c r="GL55" s="233"/>
      <c r="GM55" s="233"/>
      <c r="GN55" s="233"/>
      <c r="GO55" s="233"/>
      <c r="GP55" s="233"/>
      <c r="GQ55" s="233"/>
      <c r="GR55" s="233"/>
      <c r="GS55" s="233"/>
      <c r="GT55" s="233"/>
      <c r="GU55" s="233"/>
      <c r="GV55" s="233"/>
      <c r="GW55" s="233"/>
      <c r="GX55" s="233"/>
      <c r="GY55" s="233"/>
      <c r="GZ55" s="233"/>
      <c r="HA55" s="233"/>
      <c r="HB55" s="233"/>
      <c r="HC55" s="233"/>
      <c r="HD55" s="233"/>
      <c r="HE55" s="233"/>
      <c r="HF55" s="233"/>
      <c r="HG55" s="233"/>
      <c r="HH55" s="233"/>
      <c r="HI55" s="233"/>
      <c r="HJ55" s="233"/>
      <c r="HK55" s="233"/>
      <c r="HL55" s="233"/>
      <c r="HM55" s="233"/>
      <c r="HN55" s="233"/>
      <c r="HO55" s="233"/>
      <c r="HP55" s="233"/>
      <c r="HQ55" s="233"/>
      <c r="HR55" s="233"/>
      <c r="HS55" s="233"/>
      <c r="HT55" s="233"/>
      <c r="HU55" s="233"/>
      <c r="HV55" s="233"/>
      <c r="HW55" s="233"/>
      <c r="HX55" s="233"/>
      <c r="HY55" s="233"/>
      <c r="HZ55" s="233"/>
      <c r="IA55" s="233"/>
      <c r="IB55" s="233"/>
      <c r="IC55" s="233"/>
      <c r="ID55" s="233"/>
    </row>
    <row r="56" spans="1:239" s="234" customFormat="1" ht="14.25" customHeight="1" x14ac:dyDescent="0.25">
      <c r="A56" s="61"/>
      <c r="B56" s="199"/>
      <c r="C56" s="393"/>
      <c r="D56" s="199"/>
      <c r="E56" s="199"/>
      <c r="F56" s="199"/>
      <c r="G56" s="199"/>
      <c r="H56" s="199"/>
      <c r="I56" s="61"/>
      <c r="J56" s="61"/>
      <c r="K56" s="61"/>
      <c r="L56" s="61"/>
      <c r="M56" s="61"/>
      <c r="N56" s="61"/>
      <c r="O56" s="61"/>
      <c r="P56" s="61"/>
      <c r="Q56" s="61"/>
      <c r="R56" s="61"/>
      <c r="S56" s="61"/>
      <c r="T56" s="61"/>
      <c r="U56" s="61"/>
      <c r="V56" s="61"/>
      <c r="W56" s="233"/>
      <c r="X56" s="233"/>
      <c r="Y56" s="233"/>
      <c r="Z56" s="233"/>
      <c r="AA56" s="233"/>
      <c r="AB56" s="233"/>
      <c r="AC56" s="233"/>
      <c r="AD56" s="233"/>
      <c r="AE56" s="233"/>
      <c r="AF56" s="233"/>
      <c r="AG56" s="233"/>
      <c r="AH56" s="233"/>
      <c r="AI56" s="233"/>
      <c r="AJ56" s="233"/>
      <c r="AK56" s="233"/>
      <c r="AL56" s="233"/>
      <c r="AM56" s="233"/>
      <c r="AN56" s="233"/>
      <c r="AO56" s="233"/>
      <c r="AP56" s="233"/>
      <c r="AQ56" s="233"/>
      <c r="AR56" s="233"/>
      <c r="AS56" s="233"/>
      <c r="AT56" s="233"/>
      <c r="AU56" s="233"/>
      <c r="AV56" s="233"/>
      <c r="AW56" s="233"/>
      <c r="AX56" s="233"/>
      <c r="AY56" s="233"/>
      <c r="AZ56" s="233"/>
      <c r="BA56" s="233"/>
      <c r="BB56" s="233"/>
      <c r="BC56" s="233"/>
      <c r="BD56" s="233"/>
      <c r="BE56" s="233"/>
      <c r="BF56" s="233"/>
      <c r="BG56" s="233"/>
      <c r="BH56" s="233"/>
      <c r="BI56" s="233"/>
      <c r="BJ56" s="233"/>
      <c r="BK56" s="233"/>
      <c r="BL56" s="233"/>
      <c r="BM56" s="233"/>
      <c r="BN56" s="233"/>
      <c r="BO56" s="233"/>
      <c r="BP56" s="233"/>
      <c r="BQ56" s="233"/>
      <c r="BR56" s="233"/>
      <c r="BS56" s="233"/>
      <c r="BT56" s="233"/>
      <c r="BU56" s="233"/>
      <c r="BV56" s="233"/>
      <c r="BW56" s="233"/>
      <c r="BX56" s="233"/>
      <c r="BY56" s="233"/>
      <c r="BZ56" s="233"/>
      <c r="CA56" s="233"/>
      <c r="CB56" s="233"/>
      <c r="CC56" s="233"/>
      <c r="CD56" s="233"/>
      <c r="CE56" s="233"/>
      <c r="CF56" s="233"/>
      <c r="CG56" s="233"/>
      <c r="CH56" s="233"/>
      <c r="CI56" s="233"/>
      <c r="CJ56" s="233"/>
      <c r="CK56" s="233"/>
      <c r="CL56" s="233"/>
      <c r="CM56" s="233"/>
      <c r="CN56" s="233"/>
      <c r="CO56" s="233"/>
      <c r="CP56" s="233"/>
      <c r="CQ56" s="233"/>
      <c r="CR56" s="233"/>
      <c r="CS56" s="233"/>
      <c r="CT56" s="233"/>
      <c r="CU56" s="233"/>
      <c r="CV56" s="233"/>
      <c r="CW56" s="233"/>
      <c r="CX56" s="233"/>
      <c r="CY56" s="233"/>
      <c r="CZ56" s="233"/>
      <c r="DA56" s="233"/>
      <c r="DB56" s="233"/>
      <c r="DC56" s="233"/>
      <c r="DD56" s="233"/>
      <c r="DE56" s="233"/>
      <c r="DF56" s="233"/>
      <c r="DG56" s="233"/>
      <c r="DH56" s="233"/>
      <c r="DI56" s="233"/>
      <c r="DJ56" s="233"/>
      <c r="DK56" s="233"/>
      <c r="DL56" s="233"/>
      <c r="DM56" s="233"/>
      <c r="DN56" s="233"/>
      <c r="DO56" s="233"/>
      <c r="DP56" s="233"/>
      <c r="DQ56" s="233"/>
      <c r="DR56" s="233"/>
      <c r="DS56" s="233"/>
      <c r="DT56" s="233"/>
      <c r="DU56" s="233"/>
      <c r="DV56" s="233"/>
      <c r="DW56" s="233"/>
      <c r="DX56" s="233"/>
      <c r="DY56" s="233"/>
      <c r="DZ56" s="233"/>
      <c r="EA56" s="233"/>
      <c r="EB56" s="233"/>
      <c r="EC56" s="233"/>
      <c r="ED56" s="233"/>
      <c r="EE56" s="233"/>
      <c r="EF56" s="233"/>
      <c r="EG56" s="233"/>
      <c r="EH56" s="233"/>
      <c r="EI56" s="233"/>
      <c r="EJ56" s="233"/>
      <c r="EK56" s="233"/>
      <c r="EL56" s="233"/>
      <c r="EM56" s="233"/>
      <c r="EN56" s="233"/>
      <c r="EO56" s="233"/>
      <c r="EP56" s="233"/>
      <c r="EQ56" s="233"/>
      <c r="ER56" s="233"/>
      <c r="ES56" s="233"/>
      <c r="ET56" s="233"/>
      <c r="EU56" s="233"/>
      <c r="EV56" s="233"/>
      <c r="EW56" s="233"/>
      <c r="EX56" s="233"/>
      <c r="EY56" s="233"/>
      <c r="EZ56" s="233"/>
      <c r="FA56" s="233"/>
      <c r="FB56" s="233"/>
      <c r="FC56" s="233"/>
      <c r="FD56" s="233"/>
      <c r="FE56" s="233"/>
      <c r="FF56" s="233"/>
      <c r="FG56" s="233"/>
      <c r="FH56" s="233"/>
      <c r="FI56" s="233"/>
      <c r="FJ56" s="233"/>
      <c r="FK56" s="233"/>
      <c r="FL56" s="233"/>
      <c r="FM56" s="233"/>
      <c r="FN56" s="233"/>
      <c r="FO56" s="233"/>
      <c r="FP56" s="233"/>
      <c r="FQ56" s="233"/>
      <c r="FR56" s="233"/>
      <c r="FS56" s="233"/>
      <c r="FT56" s="233"/>
      <c r="FU56" s="233"/>
      <c r="FV56" s="233"/>
      <c r="FW56" s="233"/>
      <c r="FX56" s="233"/>
      <c r="FY56" s="233"/>
      <c r="FZ56" s="233"/>
      <c r="GA56" s="233"/>
      <c r="GB56" s="233"/>
      <c r="GC56" s="233"/>
      <c r="GD56" s="233"/>
      <c r="GE56" s="233"/>
      <c r="GF56" s="233"/>
      <c r="GG56" s="233"/>
      <c r="GH56" s="233"/>
      <c r="GI56" s="233"/>
      <c r="GJ56" s="233"/>
      <c r="GK56" s="233"/>
      <c r="GL56" s="233"/>
      <c r="GM56" s="233"/>
      <c r="GN56" s="233"/>
      <c r="GO56" s="233"/>
      <c r="GP56" s="233"/>
      <c r="GQ56" s="233"/>
      <c r="GR56" s="233"/>
      <c r="GS56" s="233"/>
      <c r="GT56" s="233"/>
      <c r="GU56" s="233"/>
      <c r="GV56" s="233"/>
      <c r="GW56" s="233"/>
      <c r="GX56" s="233"/>
      <c r="GY56" s="233"/>
      <c r="GZ56" s="233"/>
      <c r="HA56" s="233"/>
      <c r="HB56" s="233"/>
      <c r="HC56" s="233"/>
      <c r="HD56" s="233"/>
      <c r="HE56" s="233"/>
      <c r="HF56" s="233"/>
      <c r="HG56" s="233"/>
      <c r="HH56" s="233"/>
      <c r="HI56" s="233"/>
      <c r="HJ56" s="233"/>
      <c r="HK56" s="233"/>
      <c r="HL56" s="233"/>
      <c r="HM56" s="233"/>
      <c r="HN56" s="233"/>
      <c r="HO56" s="233"/>
      <c r="HP56" s="233"/>
      <c r="HQ56" s="233"/>
      <c r="HR56" s="233"/>
      <c r="HS56" s="233"/>
      <c r="HT56" s="233"/>
      <c r="HU56" s="233"/>
      <c r="HV56" s="233"/>
      <c r="HW56" s="233"/>
      <c r="HX56" s="233"/>
      <c r="HY56" s="233"/>
      <c r="HZ56" s="233"/>
      <c r="IA56" s="233"/>
      <c r="IB56" s="233"/>
      <c r="IC56" s="233"/>
      <c r="ID56" s="233"/>
    </row>
    <row r="57" spans="1:239" s="238" customFormat="1" ht="14.25" x14ac:dyDescent="0.2">
      <c r="A57" s="237"/>
      <c r="B57" s="229" t="s">
        <v>468</v>
      </c>
      <c r="C57" s="229"/>
      <c r="D57" s="148"/>
      <c r="E57" s="148"/>
      <c r="F57" s="148"/>
      <c r="G57" s="148"/>
      <c r="H57" s="148"/>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7"/>
      <c r="AN57" s="237"/>
      <c r="AO57" s="237"/>
      <c r="AP57" s="237"/>
      <c r="AQ57" s="237"/>
      <c r="AR57" s="237"/>
      <c r="AS57" s="237"/>
      <c r="AT57" s="237"/>
      <c r="AU57" s="237"/>
      <c r="AV57" s="237"/>
      <c r="AW57" s="237"/>
      <c r="AX57" s="237"/>
      <c r="AY57" s="237"/>
      <c r="AZ57" s="237"/>
      <c r="BA57" s="237"/>
      <c r="BB57" s="237"/>
      <c r="BC57" s="237"/>
      <c r="BD57" s="237"/>
      <c r="BE57" s="237"/>
      <c r="BF57" s="237"/>
      <c r="BG57" s="237"/>
      <c r="BH57" s="237"/>
      <c r="BI57" s="237"/>
      <c r="BJ57" s="237"/>
      <c r="BK57" s="237"/>
      <c r="BL57" s="237"/>
      <c r="BM57" s="237"/>
      <c r="BN57" s="237"/>
      <c r="BO57" s="237"/>
      <c r="BP57" s="237"/>
      <c r="BQ57" s="237"/>
      <c r="BR57" s="237"/>
      <c r="BS57" s="237"/>
      <c r="BT57" s="237"/>
      <c r="BU57" s="237"/>
      <c r="BV57" s="237"/>
      <c r="BW57" s="237"/>
      <c r="BX57" s="237"/>
      <c r="BY57" s="237"/>
      <c r="BZ57" s="237"/>
      <c r="CA57" s="237"/>
      <c r="CB57" s="237"/>
      <c r="CC57" s="237"/>
      <c r="CD57" s="237"/>
      <c r="CE57" s="237"/>
      <c r="CF57" s="237"/>
      <c r="CG57" s="237"/>
      <c r="CH57" s="237"/>
      <c r="CI57" s="237"/>
      <c r="CJ57" s="237"/>
      <c r="CK57" s="237"/>
      <c r="CL57" s="237"/>
      <c r="CM57" s="237"/>
      <c r="CN57" s="237"/>
      <c r="CO57" s="237"/>
      <c r="CP57" s="237"/>
      <c r="CQ57" s="237"/>
      <c r="CR57" s="237"/>
      <c r="CS57" s="237"/>
      <c r="CT57" s="237"/>
      <c r="CU57" s="237"/>
      <c r="CV57" s="237"/>
      <c r="CW57" s="237"/>
      <c r="CX57" s="237"/>
      <c r="CY57" s="237"/>
      <c r="CZ57" s="237"/>
      <c r="DA57" s="237"/>
      <c r="DB57" s="237"/>
      <c r="DC57" s="237"/>
      <c r="DD57" s="237"/>
      <c r="DE57" s="237"/>
      <c r="DF57" s="237"/>
      <c r="DG57" s="237"/>
      <c r="DH57" s="237"/>
      <c r="DI57" s="237"/>
      <c r="DJ57" s="237"/>
      <c r="DK57" s="237"/>
      <c r="DL57" s="237"/>
      <c r="DM57" s="237"/>
      <c r="DN57" s="237"/>
      <c r="DO57" s="237"/>
      <c r="DP57" s="237"/>
      <c r="DQ57" s="237"/>
      <c r="DR57" s="237"/>
      <c r="DS57" s="237"/>
      <c r="DT57" s="237"/>
      <c r="DU57" s="237"/>
      <c r="DV57" s="237"/>
      <c r="DW57" s="237"/>
      <c r="DX57" s="237"/>
      <c r="DY57" s="237"/>
      <c r="DZ57" s="237"/>
      <c r="EA57" s="237"/>
      <c r="EB57" s="237"/>
      <c r="EC57" s="237"/>
      <c r="ED57" s="237"/>
      <c r="EE57" s="237"/>
      <c r="EF57" s="237"/>
      <c r="EG57" s="237"/>
      <c r="EH57" s="237"/>
      <c r="EI57" s="237"/>
      <c r="EJ57" s="237"/>
      <c r="EK57" s="237"/>
      <c r="EL57" s="237"/>
      <c r="EM57" s="237"/>
      <c r="EN57" s="237"/>
      <c r="EO57" s="237"/>
      <c r="EP57" s="237"/>
      <c r="EQ57" s="237"/>
      <c r="ER57" s="237"/>
      <c r="ES57" s="237"/>
      <c r="ET57" s="237"/>
      <c r="EU57" s="237"/>
      <c r="EV57" s="237"/>
      <c r="EW57" s="237"/>
      <c r="EX57" s="237"/>
      <c r="EY57" s="237"/>
      <c r="EZ57" s="237"/>
      <c r="FA57" s="237"/>
      <c r="FB57" s="237"/>
      <c r="FC57" s="237"/>
      <c r="FD57" s="237"/>
      <c r="FE57" s="237"/>
      <c r="FF57" s="237"/>
      <c r="FG57" s="237"/>
      <c r="FH57" s="237"/>
      <c r="FI57" s="237"/>
      <c r="FJ57" s="237"/>
      <c r="FK57" s="237"/>
      <c r="FL57" s="237"/>
      <c r="FM57" s="237"/>
      <c r="FN57" s="237"/>
      <c r="FO57" s="237"/>
      <c r="FP57" s="237"/>
      <c r="FQ57" s="237"/>
      <c r="FR57" s="237"/>
      <c r="FS57" s="237"/>
      <c r="FT57" s="237"/>
      <c r="FU57" s="237"/>
      <c r="FV57" s="237"/>
      <c r="FW57" s="237"/>
      <c r="FX57" s="237"/>
      <c r="FY57" s="237"/>
      <c r="FZ57" s="237"/>
      <c r="GA57" s="237"/>
      <c r="GB57" s="237"/>
      <c r="GC57" s="237"/>
      <c r="GD57" s="237"/>
      <c r="GE57" s="237"/>
      <c r="GF57" s="237"/>
      <c r="GG57" s="237"/>
      <c r="GH57" s="237"/>
      <c r="GI57" s="237"/>
      <c r="GJ57" s="237"/>
      <c r="GK57" s="237"/>
      <c r="GL57" s="237"/>
      <c r="GM57" s="237"/>
      <c r="GN57" s="237"/>
      <c r="GO57" s="237"/>
      <c r="GP57" s="237"/>
      <c r="GQ57" s="237"/>
      <c r="GR57" s="237"/>
      <c r="GS57" s="237"/>
      <c r="GT57" s="237"/>
      <c r="GU57" s="237"/>
      <c r="GV57" s="237"/>
      <c r="GW57" s="237"/>
      <c r="GX57" s="237"/>
      <c r="GY57" s="237"/>
      <c r="GZ57" s="237"/>
      <c r="HA57" s="237"/>
      <c r="HB57" s="237"/>
      <c r="HC57" s="237"/>
      <c r="HD57" s="237"/>
      <c r="HE57" s="237"/>
      <c r="HF57" s="237"/>
      <c r="HG57" s="237"/>
      <c r="HH57" s="237"/>
      <c r="HI57" s="237"/>
      <c r="HJ57" s="237"/>
      <c r="HK57" s="237"/>
      <c r="HL57" s="237"/>
      <c r="HM57" s="237"/>
      <c r="HN57" s="237"/>
      <c r="HO57" s="237"/>
      <c r="HP57" s="237"/>
      <c r="HQ57" s="237"/>
      <c r="HR57" s="237"/>
      <c r="HS57" s="237"/>
      <c r="HT57" s="237"/>
      <c r="HU57" s="237"/>
      <c r="HV57" s="237"/>
      <c r="HW57" s="237"/>
      <c r="HX57" s="237"/>
      <c r="HY57" s="237"/>
      <c r="HZ57" s="237"/>
      <c r="IA57" s="237"/>
      <c r="IB57" s="237"/>
      <c r="IC57" s="237"/>
      <c r="ID57" s="237"/>
      <c r="IE57" s="237"/>
    </row>
    <row r="58" spans="1:239" x14ac:dyDescent="0.2">
      <c r="B58" s="199"/>
      <c r="C58" s="199"/>
      <c r="D58" s="199"/>
      <c r="E58" s="199"/>
      <c r="F58" s="199"/>
      <c r="G58" s="199"/>
      <c r="H58" s="199"/>
    </row>
    <row r="59" spans="1:239" x14ac:dyDescent="0.2">
      <c r="B59" s="199"/>
      <c r="C59" s="199"/>
      <c r="D59" s="199"/>
      <c r="E59" s="199"/>
      <c r="F59" s="199"/>
      <c r="G59" s="199"/>
      <c r="H59" s="199"/>
    </row>
    <row r="60" spans="1:239" x14ac:dyDescent="0.2">
      <c r="B60" s="61"/>
      <c r="C60" s="61"/>
      <c r="D60" s="61"/>
      <c r="E60" s="61"/>
      <c r="F60" s="61"/>
      <c r="G60" s="61"/>
      <c r="H60" s="61"/>
    </row>
    <row r="61" spans="1:239" x14ac:dyDescent="0.2">
      <c r="B61" s="61"/>
      <c r="C61" s="61"/>
      <c r="D61" s="61"/>
      <c r="E61" s="61"/>
      <c r="F61" s="61"/>
      <c r="G61" s="61"/>
      <c r="H61" s="61"/>
    </row>
  </sheetData>
  <hyperlinks>
    <hyperlink ref="B57" location="'Table of Contents'!A1" display="Back to Table of Contents"/>
  </hyperlinks>
  <pageMargins left="0.25" right="0.25" top="0.21" bottom="0.17" header="0.17" footer="0.17"/>
  <pageSetup scale="6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D490"/>
  <sheetViews>
    <sheetView view="pageBreakPreview" zoomScale="96" zoomScaleNormal="100" zoomScaleSheetLayoutView="96" workbookViewId="0">
      <selection activeCell="B21" sqref="B21"/>
    </sheetView>
  </sheetViews>
  <sheetFormatPr defaultColWidth="9.140625" defaultRowHeight="12.75" x14ac:dyDescent="0.25"/>
  <cols>
    <col min="1" max="1" width="2.7109375" style="31" customWidth="1"/>
    <col min="2" max="2" width="18.5703125" style="52" customWidth="1"/>
    <col min="3" max="13" width="15.140625" style="52" customWidth="1"/>
    <col min="14" max="68" width="9.140625" style="31"/>
    <col min="69" max="16384" width="9.140625" style="52"/>
  </cols>
  <sheetData>
    <row r="1" spans="1:13" s="294" customFormat="1" ht="21.75" customHeight="1" x14ac:dyDescent="0.25">
      <c r="A1" s="293" t="s">
        <v>824</v>
      </c>
      <c r="B1" s="293"/>
      <c r="C1" s="293"/>
      <c r="D1" s="293"/>
      <c r="E1" s="293"/>
      <c r="F1" s="293"/>
      <c r="G1" s="293"/>
      <c r="H1" s="293"/>
      <c r="I1" s="293"/>
      <c r="J1" s="293"/>
      <c r="K1" s="293"/>
      <c r="L1" s="293"/>
      <c r="M1" s="293"/>
    </row>
    <row r="2" spans="1:13" s="294" customFormat="1" ht="21.75" customHeight="1" x14ac:dyDescent="0.25">
      <c r="A2" s="296" t="s">
        <v>942</v>
      </c>
      <c r="B2" s="295"/>
      <c r="C2" s="293"/>
      <c r="D2" s="293"/>
      <c r="E2" s="293"/>
      <c r="F2" s="293"/>
      <c r="G2" s="293"/>
      <c r="H2" s="293"/>
      <c r="I2" s="293"/>
      <c r="J2" s="293"/>
      <c r="K2" s="293"/>
      <c r="L2" s="296"/>
      <c r="M2" s="296"/>
    </row>
    <row r="3" spans="1:13" ht="69.75" x14ac:dyDescent="0.2">
      <c r="B3" s="413" t="s">
        <v>469</v>
      </c>
      <c r="C3" s="394" t="s">
        <v>943</v>
      </c>
      <c r="D3" s="394" t="s">
        <v>944</v>
      </c>
      <c r="E3" s="394" t="s">
        <v>945</v>
      </c>
      <c r="F3" s="394" t="s">
        <v>946</v>
      </c>
      <c r="G3" s="394" t="s">
        <v>947</v>
      </c>
      <c r="H3" s="394" t="s">
        <v>948</v>
      </c>
      <c r="I3" s="394" t="s">
        <v>949</v>
      </c>
      <c r="J3" s="394" t="s">
        <v>950</v>
      </c>
      <c r="K3" s="394" t="s">
        <v>951</v>
      </c>
      <c r="L3" s="395" t="s">
        <v>952</v>
      </c>
      <c r="M3" s="394" t="s">
        <v>953</v>
      </c>
    </row>
    <row r="4" spans="1:13" ht="13.5" customHeight="1" x14ac:dyDescent="0.2">
      <c r="B4" s="414" t="s">
        <v>80</v>
      </c>
      <c r="C4" s="396">
        <v>6.9</v>
      </c>
      <c r="D4" s="396">
        <v>8.1</v>
      </c>
      <c r="E4" s="396">
        <v>6.7</v>
      </c>
      <c r="F4" s="396">
        <v>6.9</v>
      </c>
      <c r="G4" s="396">
        <v>6.1</v>
      </c>
      <c r="H4" s="396">
        <v>5.2</v>
      </c>
      <c r="I4" s="396">
        <v>5.4</v>
      </c>
      <c r="J4" s="396">
        <v>5.7</v>
      </c>
      <c r="K4" s="396">
        <v>5.6</v>
      </c>
      <c r="L4" s="397">
        <v>7.5</v>
      </c>
      <c r="M4" s="396">
        <v>7.6</v>
      </c>
    </row>
    <row r="5" spans="1:13" ht="13.5" customHeight="1" x14ac:dyDescent="0.2">
      <c r="B5" s="415" t="s">
        <v>347</v>
      </c>
      <c r="C5" s="398">
        <v>6.4</v>
      </c>
      <c r="D5" s="398">
        <v>7</v>
      </c>
      <c r="E5" s="398">
        <v>6.2</v>
      </c>
      <c r="F5" s="398">
        <v>6.2</v>
      </c>
      <c r="G5" s="398">
        <v>6.1</v>
      </c>
      <c r="H5" s="398">
        <v>4.9000000000000004</v>
      </c>
      <c r="I5" s="398" t="s">
        <v>348</v>
      </c>
      <c r="J5" s="398">
        <v>4.8</v>
      </c>
      <c r="K5" s="398">
        <v>5.0999999999999996</v>
      </c>
      <c r="L5" s="399">
        <v>6.9</v>
      </c>
      <c r="M5" s="398">
        <v>6.8</v>
      </c>
    </row>
    <row r="6" spans="1:13" ht="13.5" customHeight="1" x14ac:dyDescent="0.2">
      <c r="B6" s="414" t="s">
        <v>349</v>
      </c>
      <c r="C6" s="396">
        <v>7.7</v>
      </c>
      <c r="D6" s="396">
        <v>8.9</v>
      </c>
      <c r="E6" s="396">
        <v>7.2</v>
      </c>
      <c r="F6" s="396">
        <v>7.4</v>
      </c>
      <c r="G6" s="396">
        <v>6.8</v>
      </c>
      <c r="H6" s="396">
        <v>5.6</v>
      </c>
      <c r="I6" s="396">
        <v>5.8</v>
      </c>
      <c r="J6" s="396">
        <v>6</v>
      </c>
      <c r="K6" s="396">
        <v>5.7</v>
      </c>
      <c r="L6" s="397">
        <v>8.5</v>
      </c>
      <c r="M6" s="396">
        <v>8.9</v>
      </c>
    </row>
    <row r="7" spans="1:13" ht="13.5" customHeight="1" x14ac:dyDescent="0.2">
      <c r="B7" s="415" t="s">
        <v>81</v>
      </c>
      <c r="C7" s="398">
        <v>7.5</v>
      </c>
      <c r="D7" s="398">
        <v>8.9</v>
      </c>
      <c r="E7" s="398">
        <v>7.6</v>
      </c>
      <c r="F7" s="398">
        <v>7.7</v>
      </c>
      <c r="G7" s="398">
        <v>6.8</v>
      </c>
      <c r="H7" s="398">
        <v>5.8</v>
      </c>
      <c r="I7" s="398">
        <v>6.5</v>
      </c>
      <c r="J7" s="398">
        <v>6.6</v>
      </c>
      <c r="K7" s="398">
        <v>6.2</v>
      </c>
      <c r="L7" s="399">
        <v>8.5</v>
      </c>
      <c r="M7" s="398">
        <v>9.1999999999999993</v>
      </c>
    </row>
    <row r="8" spans="1:13" ht="13.5" customHeight="1" x14ac:dyDescent="0.2">
      <c r="B8" s="414" t="s">
        <v>350</v>
      </c>
      <c r="C8" s="396">
        <v>7.9</v>
      </c>
      <c r="D8" s="396">
        <v>9.1</v>
      </c>
      <c r="E8" s="396">
        <v>7.6</v>
      </c>
      <c r="F8" s="396">
        <v>7.3</v>
      </c>
      <c r="G8" s="396">
        <v>6.9</v>
      </c>
      <c r="H8" s="396">
        <v>5.9</v>
      </c>
      <c r="I8" s="396">
        <v>6.2</v>
      </c>
      <c r="J8" s="396">
        <v>6.2</v>
      </c>
      <c r="K8" s="396">
        <v>6.4</v>
      </c>
      <c r="L8" s="397">
        <v>8.6999999999999993</v>
      </c>
      <c r="M8" s="396">
        <v>9.6</v>
      </c>
    </row>
    <row r="9" spans="1:13" ht="13.5" customHeight="1" x14ac:dyDescent="0.2">
      <c r="B9" s="415" t="s">
        <v>351</v>
      </c>
      <c r="C9" s="398" t="s">
        <v>348</v>
      </c>
      <c r="D9" s="398">
        <v>9.1</v>
      </c>
      <c r="E9" s="398">
        <v>7.4</v>
      </c>
      <c r="F9" s="398">
        <v>7.9</v>
      </c>
      <c r="G9" s="398">
        <v>7.3</v>
      </c>
      <c r="H9" s="398">
        <v>6.3</v>
      </c>
      <c r="I9" s="398">
        <v>6.5</v>
      </c>
      <c r="J9" s="398">
        <v>6.6</v>
      </c>
      <c r="K9" s="398">
        <v>6</v>
      </c>
      <c r="L9" s="399">
        <v>8.1</v>
      </c>
      <c r="M9" s="398">
        <v>8.6</v>
      </c>
    </row>
    <row r="10" spans="1:13" ht="13.5" customHeight="1" x14ac:dyDescent="0.2">
      <c r="B10" s="414" t="s">
        <v>352</v>
      </c>
      <c r="C10" s="396">
        <v>6.8</v>
      </c>
      <c r="D10" s="396">
        <v>7.6</v>
      </c>
      <c r="E10" s="396">
        <v>6.5</v>
      </c>
      <c r="F10" s="396">
        <v>6.4</v>
      </c>
      <c r="G10" s="396">
        <v>6.1</v>
      </c>
      <c r="H10" s="396">
        <v>5.4</v>
      </c>
      <c r="I10" s="396">
        <v>5.7</v>
      </c>
      <c r="J10" s="396">
        <v>5.7</v>
      </c>
      <c r="K10" s="396">
        <v>5.4</v>
      </c>
      <c r="L10" s="397">
        <v>7.7</v>
      </c>
      <c r="M10" s="396">
        <v>7</v>
      </c>
    </row>
    <row r="11" spans="1:13" ht="13.5" customHeight="1" x14ac:dyDescent="0.2">
      <c r="B11" s="415" t="s">
        <v>353</v>
      </c>
      <c r="C11" s="398">
        <v>4.7</v>
      </c>
      <c r="D11" s="398">
        <v>5.8</v>
      </c>
      <c r="E11" s="398">
        <v>4.5</v>
      </c>
      <c r="F11" s="398">
        <v>5</v>
      </c>
      <c r="G11" s="398">
        <v>4.5</v>
      </c>
      <c r="H11" s="398">
        <v>3.6</v>
      </c>
      <c r="I11" s="398">
        <v>4</v>
      </c>
      <c r="J11" s="398">
        <v>4.0999999999999996</v>
      </c>
      <c r="K11" s="398">
        <v>4.0999999999999996</v>
      </c>
      <c r="L11" s="399">
        <v>5.4</v>
      </c>
      <c r="M11" s="398">
        <v>5.3</v>
      </c>
    </row>
    <row r="12" spans="1:13" ht="13.5" customHeight="1" x14ac:dyDescent="0.2">
      <c r="B12" s="414" t="s">
        <v>354</v>
      </c>
      <c r="C12" s="396">
        <v>7</v>
      </c>
      <c r="D12" s="396">
        <v>7.4</v>
      </c>
      <c r="E12" s="396">
        <v>6.5</v>
      </c>
      <c r="F12" s="396">
        <v>6.7</v>
      </c>
      <c r="G12" s="396">
        <v>6.8</v>
      </c>
      <c r="H12" s="396">
        <v>5.8</v>
      </c>
      <c r="I12" s="396">
        <v>6.1</v>
      </c>
      <c r="J12" s="396">
        <v>6.1</v>
      </c>
      <c r="K12" s="396">
        <v>5.8</v>
      </c>
      <c r="L12" s="397">
        <v>7.3</v>
      </c>
      <c r="M12" s="396">
        <v>8.1</v>
      </c>
    </row>
    <row r="13" spans="1:13" ht="13.5" customHeight="1" x14ac:dyDescent="0.2">
      <c r="B13" s="415" t="s">
        <v>83</v>
      </c>
      <c r="C13" s="398">
        <v>7.8</v>
      </c>
      <c r="D13" s="398">
        <v>8.8000000000000007</v>
      </c>
      <c r="E13" s="398">
        <v>7</v>
      </c>
      <c r="F13" s="398">
        <v>7.5</v>
      </c>
      <c r="G13" s="398">
        <v>6.5</v>
      </c>
      <c r="H13" s="398">
        <v>5.6</v>
      </c>
      <c r="I13" s="398">
        <v>5.7</v>
      </c>
      <c r="J13" s="398">
        <v>5.9</v>
      </c>
      <c r="K13" s="398">
        <v>5.8</v>
      </c>
      <c r="L13" s="399">
        <v>8.1</v>
      </c>
      <c r="M13" s="398">
        <v>8.9</v>
      </c>
    </row>
    <row r="14" spans="1:13" ht="13.5" customHeight="1" x14ac:dyDescent="0.2">
      <c r="B14" s="414" t="s">
        <v>355</v>
      </c>
      <c r="C14" s="396">
        <v>8.9</v>
      </c>
      <c r="D14" s="396">
        <v>10</v>
      </c>
      <c r="E14" s="396">
        <v>9.1</v>
      </c>
      <c r="F14" s="396">
        <v>8.9</v>
      </c>
      <c r="G14" s="396">
        <v>8.3000000000000007</v>
      </c>
      <c r="H14" s="396">
        <v>6.8</v>
      </c>
      <c r="I14" s="396">
        <v>7.7</v>
      </c>
      <c r="J14" s="396">
        <v>8.1</v>
      </c>
      <c r="K14" s="396">
        <v>8.3000000000000007</v>
      </c>
      <c r="L14" s="397">
        <v>10.1</v>
      </c>
      <c r="M14" s="396">
        <v>10.8</v>
      </c>
    </row>
    <row r="15" spans="1:13" ht="13.5" customHeight="1" x14ac:dyDescent="0.2">
      <c r="B15" s="415" t="s">
        <v>356</v>
      </c>
      <c r="C15" s="398">
        <v>9.3000000000000007</v>
      </c>
      <c r="D15" s="398">
        <v>9.8000000000000007</v>
      </c>
      <c r="E15" s="398">
        <v>8.1</v>
      </c>
      <c r="F15" s="398">
        <v>7.8</v>
      </c>
      <c r="G15" s="398">
        <v>7.3</v>
      </c>
      <c r="H15" s="398">
        <v>6.3</v>
      </c>
      <c r="I15" s="398">
        <v>6.2</v>
      </c>
      <c r="J15" s="398">
        <v>6.7</v>
      </c>
      <c r="K15" s="398">
        <v>6.5</v>
      </c>
      <c r="L15" s="399">
        <v>9.1999999999999993</v>
      </c>
      <c r="M15" s="398">
        <v>9.4</v>
      </c>
    </row>
    <row r="16" spans="1:13" ht="13.5" customHeight="1" x14ac:dyDescent="0.2">
      <c r="B16" s="414" t="s">
        <v>357</v>
      </c>
      <c r="C16" s="396">
        <v>8.4</v>
      </c>
      <c r="D16" s="396">
        <v>9.6</v>
      </c>
      <c r="E16" s="396">
        <v>8.1999999999999993</v>
      </c>
      <c r="F16" s="396">
        <v>8.3000000000000007</v>
      </c>
      <c r="G16" s="396">
        <v>7.6</v>
      </c>
      <c r="H16" s="396">
        <v>6.1</v>
      </c>
      <c r="I16" s="396">
        <v>6.8</v>
      </c>
      <c r="J16" s="396">
        <v>7.1</v>
      </c>
      <c r="K16" s="396">
        <v>7.3</v>
      </c>
      <c r="L16" s="397">
        <v>9.6</v>
      </c>
      <c r="M16" s="396">
        <v>9.9</v>
      </c>
    </row>
    <row r="17" spans="2:15" ht="13.5" customHeight="1" x14ac:dyDescent="0.2">
      <c r="B17" s="415" t="s">
        <v>358</v>
      </c>
      <c r="C17" s="398" t="s">
        <v>359</v>
      </c>
      <c r="D17" s="398" t="s">
        <v>359</v>
      </c>
      <c r="E17" s="398" t="s">
        <v>348</v>
      </c>
      <c r="F17" s="398">
        <v>7.5</v>
      </c>
      <c r="G17" s="398">
        <v>7</v>
      </c>
      <c r="H17" s="398">
        <v>6.4</v>
      </c>
      <c r="I17" s="398">
        <v>6.5</v>
      </c>
      <c r="J17" s="398">
        <v>6.9</v>
      </c>
      <c r="K17" s="398">
        <v>6.8</v>
      </c>
      <c r="L17" s="399">
        <v>6.5</v>
      </c>
      <c r="M17" s="398">
        <v>6.8</v>
      </c>
    </row>
    <row r="18" spans="2:15" ht="13.5" customHeight="1" x14ac:dyDescent="0.2">
      <c r="B18" s="414" t="s">
        <v>360</v>
      </c>
      <c r="C18" s="396">
        <v>8.1</v>
      </c>
      <c r="D18" s="396">
        <v>9.5</v>
      </c>
      <c r="E18" s="396">
        <v>7.7</v>
      </c>
      <c r="F18" s="396">
        <v>8</v>
      </c>
      <c r="G18" s="396">
        <v>7.1</v>
      </c>
      <c r="H18" s="396">
        <v>5.8</v>
      </c>
      <c r="I18" s="396">
        <v>6.3</v>
      </c>
      <c r="J18" s="396">
        <v>6.2</v>
      </c>
      <c r="K18" s="396">
        <v>6</v>
      </c>
      <c r="L18" s="397">
        <v>8.6999999999999993</v>
      </c>
      <c r="M18" s="396">
        <v>9.3000000000000007</v>
      </c>
    </row>
    <row r="19" spans="2:15" ht="13.5" customHeight="1" x14ac:dyDescent="0.2">
      <c r="B19" s="415" t="s">
        <v>361</v>
      </c>
      <c r="C19" s="398">
        <v>7.8</v>
      </c>
      <c r="D19" s="398">
        <v>8.8000000000000007</v>
      </c>
      <c r="E19" s="398">
        <v>6.9</v>
      </c>
      <c r="F19" s="398">
        <v>6.5</v>
      </c>
      <c r="G19" s="398">
        <v>6.8</v>
      </c>
      <c r="H19" s="398">
        <v>5.7</v>
      </c>
      <c r="I19" s="398" t="s">
        <v>348</v>
      </c>
      <c r="J19" s="398">
        <v>6.2</v>
      </c>
      <c r="K19" s="398">
        <v>6.5</v>
      </c>
      <c r="L19" s="399">
        <v>9.1</v>
      </c>
      <c r="M19" s="398">
        <v>8.8000000000000007</v>
      </c>
    </row>
    <row r="20" spans="2:15" ht="13.5" customHeight="1" x14ac:dyDescent="0.2">
      <c r="B20" s="414" t="s">
        <v>362</v>
      </c>
      <c r="C20" s="396">
        <v>8</v>
      </c>
      <c r="D20" s="396">
        <v>9.1999999999999993</v>
      </c>
      <c r="E20" s="396">
        <v>7.6</v>
      </c>
      <c r="F20" s="396">
        <v>7.2</v>
      </c>
      <c r="G20" s="396">
        <v>7.1</v>
      </c>
      <c r="H20" s="396">
        <v>5.8</v>
      </c>
      <c r="I20" s="396">
        <v>6.1</v>
      </c>
      <c r="J20" s="396">
        <v>6</v>
      </c>
      <c r="K20" s="396">
        <v>6</v>
      </c>
      <c r="L20" s="397">
        <v>7.9</v>
      </c>
      <c r="M20" s="396">
        <v>8.6999999999999993</v>
      </c>
    </row>
    <row r="21" spans="2:15" ht="13.5" customHeight="1" x14ac:dyDescent="0.2">
      <c r="B21" s="415" t="s">
        <v>363</v>
      </c>
      <c r="C21" s="398">
        <v>6.2</v>
      </c>
      <c r="D21" s="398">
        <v>7</v>
      </c>
      <c r="E21" s="398">
        <v>6.8</v>
      </c>
      <c r="F21" s="398">
        <v>6.2</v>
      </c>
      <c r="G21" s="398">
        <v>5.7</v>
      </c>
      <c r="H21" s="398">
        <v>5</v>
      </c>
      <c r="I21" s="398">
        <v>5.3</v>
      </c>
      <c r="J21" s="398">
        <v>5.2</v>
      </c>
      <c r="K21" s="398">
        <v>5</v>
      </c>
      <c r="L21" s="399">
        <v>6.7</v>
      </c>
      <c r="M21" s="398">
        <v>7</v>
      </c>
    </row>
    <row r="22" spans="2:15" ht="13.5" customHeight="1" x14ac:dyDescent="0.2">
      <c r="B22" s="414" t="s">
        <v>364</v>
      </c>
      <c r="C22" s="396">
        <v>6.4</v>
      </c>
      <c r="D22" s="396">
        <v>7.7</v>
      </c>
      <c r="E22" s="396">
        <v>6.4</v>
      </c>
      <c r="F22" s="396">
        <v>6.6</v>
      </c>
      <c r="G22" s="396">
        <v>6</v>
      </c>
      <c r="H22" s="396">
        <v>5.0999999999999996</v>
      </c>
      <c r="I22" s="396">
        <v>5.6</v>
      </c>
      <c r="J22" s="396">
        <v>5.5</v>
      </c>
      <c r="K22" s="396">
        <v>5.6</v>
      </c>
      <c r="L22" s="397">
        <v>7.3</v>
      </c>
      <c r="M22" s="396">
        <v>7.3</v>
      </c>
    </row>
    <row r="23" spans="2:15" ht="13.5" customHeight="1" x14ac:dyDescent="0.2">
      <c r="B23" s="415" t="s">
        <v>365</v>
      </c>
      <c r="C23" s="398">
        <v>4.5</v>
      </c>
      <c r="D23" s="398">
        <v>5.6</v>
      </c>
      <c r="E23" s="398">
        <v>4.9000000000000004</v>
      </c>
      <c r="F23" s="398">
        <v>5</v>
      </c>
      <c r="G23" s="398">
        <v>4.5999999999999996</v>
      </c>
      <c r="H23" s="398">
        <v>3.8</v>
      </c>
      <c r="I23" s="398">
        <v>3.8</v>
      </c>
      <c r="J23" s="398">
        <v>4.2</v>
      </c>
      <c r="K23" s="398">
        <v>4.0999999999999996</v>
      </c>
      <c r="L23" s="399">
        <v>5.2</v>
      </c>
      <c r="M23" s="398">
        <v>5.3</v>
      </c>
    </row>
    <row r="24" spans="2:15" ht="13.5" customHeight="1" x14ac:dyDescent="0.2">
      <c r="B24" s="414" t="s">
        <v>366</v>
      </c>
      <c r="C24" s="396">
        <v>8.1</v>
      </c>
      <c r="D24" s="396">
        <v>8.9</v>
      </c>
      <c r="E24" s="396">
        <v>7.4</v>
      </c>
      <c r="F24" s="396">
        <v>7.6</v>
      </c>
      <c r="G24" s="396">
        <v>6.7</v>
      </c>
      <c r="H24" s="396">
        <v>5.3</v>
      </c>
      <c r="I24" s="396">
        <v>5.7</v>
      </c>
      <c r="J24" s="396">
        <v>6.4</v>
      </c>
      <c r="K24" s="396">
        <v>6.1</v>
      </c>
      <c r="L24" s="397">
        <v>8</v>
      </c>
      <c r="M24" s="396">
        <v>8.5</v>
      </c>
    </row>
    <row r="25" spans="2:15" ht="13.5" customHeight="1" x14ac:dyDescent="0.2">
      <c r="B25" s="415" t="s">
        <v>367</v>
      </c>
      <c r="C25" s="398" t="s">
        <v>348</v>
      </c>
      <c r="D25" s="398">
        <v>8.1</v>
      </c>
      <c r="E25" s="398">
        <v>6.8</v>
      </c>
      <c r="F25" s="398">
        <v>6.8</v>
      </c>
      <c r="G25" s="398">
        <v>6.3</v>
      </c>
      <c r="H25" s="398">
        <v>5.2</v>
      </c>
      <c r="I25" s="398">
        <v>5.6</v>
      </c>
      <c r="J25" s="398">
        <v>5.5</v>
      </c>
      <c r="K25" s="398">
        <v>5.5</v>
      </c>
      <c r="L25" s="399">
        <v>7.4</v>
      </c>
      <c r="M25" s="398">
        <v>7.7</v>
      </c>
    </row>
    <row r="26" spans="2:15" ht="13.5" customHeight="1" x14ac:dyDescent="0.2">
      <c r="B26" s="414" t="s">
        <v>368</v>
      </c>
      <c r="C26" s="396" t="s">
        <v>359</v>
      </c>
      <c r="D26" s="396" t="s">
        <v>359</v>
      </c>
      <c r="E26" s="396" t="s">
        <v>348</v>
      </c>
      <c r="F26" s="396">
        <v>5.8</v>
      </c>
      <c r="G26" s="396">
        <v>5.0999999999999996</v>
      </c>
      <c r="H26" s="396">
        <v>4.4000000000000004</v>
      </c>
      <c r="I26" s="396">
        <v>4.3</v>
      </c>
      <c r="J26" s="396">
        <v>4.5</v>
      </c>
      <c r="K26" s="396">
        <v>5</v>
      </c>
      <c r="L26" s="397">
        <v>7.1</v>
      </c>
      <c r="M26" s="396">
        <v>6.8</v>
      </c>
    </row>
    <row r="27" spans="2:15" ht="13.5" customHeight="1" x14ac:dyDescent="0.2">
      <c r="B27" s="415" t="s">
        <v>369</v>
      </c>
      <c r="C27" s="398">
        <v>6.5</v>
      </c>
      <c r="D27" s="398">
        <v>7.7</v>
      </c>
      <c r="E27" s="398">
        <v>6.1</v>
      </c>
      <c r="F27" s="398">
        <v>6</v>
      </c>
      <c r="G27" s="398">
        <v>5.3</v>
      </c>
      <c r="H27" s="398">
        <v>4.5999999999999996</v>
      </c>
      <c r="I27" s="398">
        <v>4.5</v>
      </c>
      <c r="J27" s="398">
        <v>4.9000000000000004</v>
      </c>
      <c r="K27" s="398">
        <v>4.8</v>
      </c>
      <c r="L27" s="399">
        <v>7</v>
      </c>
      <c r="M27" s="398">
        <v>7</v>
      </c>
    </row>
    <row r="28" spans="2:15" ht="13.5" customHeight="1" x14ac:dyDescent="0.2">
      <c r="B28" s="414" t="s">
        <v>370</v>
      </c>
      <c r="C28" s="396">
        <v>5.3</v>
      </c>
      <c r="D28" s="396">
        <v>6.1</v>
      </c>
      <c r="E28" s="396">
        <v>5.3</v>
      </c>
      <c r="F28" s="396">
        <v>5.5</v>
      </c>
      <c r="G28" s="396">
        <v>4.7</v>
      </c>
      <c r="H28" s="396">
        <v>3.9</v>
      </c>
      <c r="I28" s="396">
        <v>4.4000000000000004</v>
      </c>
      <c r="J28" s="396">
        <v>4.7</v>
      </c>
      <c r="K28" s="396">
        <v>4.8</v>
      </c>
      <c r="L28" s="397">
        <v>5.8</v>
      </c>
      <c r="M28" s="396">
        <v>5.8</v>
      </c>
      <c r="O28" s="53"/>
    </row>
    <row r="29" spans="2:15" ht="13.5" customHeight="1" x14ac:dyDescent="0.2">
      <c r="B29" s="415" t="s">
        <v>371</v>
      </c>
      <c r="C29" s="398" t="s">
        <v>359</v>
      </c>
      <c r="D29" s="398" t="s">
        <v>359</v>
      </c>
      <c r="E29" s="398" t="s">
        <v>348</v>
      </c>
      <c r="F29" s="398">
        <v>4</v>
      </c>
      <c r="G29" s="398">
        <v>3.9</v>
      </c>
      <c r="H29" s="398">
        <v>3.1</v>
      </c>
      <c r="I29" s="398">
        <v>3.2</v>
      </c>
      <c r="J29" s="398">
        <v>3.4</v>
      </c>
      <c r="K29" s="398">
        <v>3.6</v>
      </c>
      <c r="L29" s="399">
        <v>4.8</v>
      </c>
      <c r="M29" s="398">
        <v>4.7</v>
      </c>
    </row>
    <row r="30" spans="2:15" ht="13.5" customHeight="1" x14ac:dyDescent="0.2">
      <c r="B30" s="414" t="s">
        <v>89</v>
      </c>
      <c r="C30" s="396">
        <v>5.9</v>
      </c>
      <c r="D30" s="396">
        <v>7.5</v>
      </c>
      <c r="E30" s="396">
        <v>6.3</v>
      </c>
      <c r="F30" s="396">
        <v>6.4</v>
      </c>
      <c r="G30" s="396">
        <v>6</v>
      </c>
      <c r="H30" s="396">
        <v>4.9000000000000004</v>
      </c>
      <c r="I30" s="396">
        <v>5.0999999999999996</v>
      </c>
      <c r="J30" s="396">
        <v>5.5</v>
      </c>
      <c r="K30" s="396">
        <v>4.9000000000000004</v>
      </c>
      <c r="L30" s="397">
        <v>7.4</v>
      </c>
      <c r="M30" s="396">
        <v>6.9</v>
      </c>
    </row>
    <row r="31" spans="2:15" ht="13.5" customHeight="1" x14ac:dyDescent="0.2">
      <c r="B31" s="415" t="s">
        <v>372</v>
      </c>
      <c r="C31" s="398">
        <v>7.5</v>
      </c>
      <c r="D31" s="398">
        <v>8.6</v>
      </c>
      <c r="E31" s="398">
        <v>7.3</v>
      </c>
      <c r="F31" s="398">
        <v>7.2</v>
      </c>
      <c r="G31" s="398">
        <v>6.7</v>
      </c>
      <c r="H31" s="398">
        <v>5.6</v>
      </c>
      <c r="I31" s="398">
        <v>5.9</v>
      </c>
      <c r="J31" s="398">
        <v>6</v>
      </c>
      <c r="K31" s="398">
        <v>5.9</v>
      </c>
      <c r="L31" s="399">
        <v>7.4</v>
      </c>
      <c r="M31" s="398">
        <v>8.1999999999999993</v>
      </c>
    </row>
    <row r="32" spans="2:15" ht="13.5" customHeight="1" x14ac:dyDescent="0.2">
      <c r="B32" s="416" t="s">
        <v>373</v>
      </c>
      <c r="C32" s="396">
        <v>12.2</v>
      </c>
      <c r="D32" s="396">
        <v>12.9</v>
      </c>
      <c r="E32" s="396">
        <v>11.3</v>
      </c>
      <c r="F32" s="396">
        <v>12.2</v>
      </c>
      <c r="G32" s="396">
        <v>11.4</v>
      </c>
      <c r="H32" s="396">
        <v>9.8000000000000007</v>
      </c>
      <c r="I32" s="396">
        <v>10.4</v>
      </c>
      <c r="J32" s="396">
        <v>10.5</v>
      </c>
      <c r="K32" s="396">
        <v>10.199999999999999</v>
      </c>
      <c r="L32" s="397">
        <v>8.5</v>
      </c>
      <c r="M32" s="396">
        <v>9</v>
      </c>
    </row>
    <row r="33" spans="1:238" ht="13.5" customHeight="1" x14ac:dyDescent="0.2">
      <c r="B33" s="417" t="s">
        <v>374</v>
      </c>
      <c r="C33" s="400">
        <v>4.5</v>
      </c>
      <c r="D33" s="398">
        <v>5.4</v>
      </c>
      <c r="E33" s="398">
        <v>5.2</v>
      </c>
      <c r="F33" s="398">
        <v>5.3</v>
      </c>
      <c r="G33" s="398">
        <v>4.4000000000000004</v>
      </c>
      <c r="H33" s="398">
        <v>4</v>
      </c>
      <c r="I33" s="398">
        <v>4.0999999999999996</v>
      </c>
      <c r="J33" s="398">
        <v>4.4000000000000004</v>
      </c>
      <c r="K33" s="398">
        <v>4.4000000000000004</v>
      </c>
      <c r="L33" s="399">
        <v>5.6</v>
      </c>
      <c r="M33" s="398">
        <v>6</v>
      </c>
    </row>
    <row r="34" spans="1:238" ht="13.5" customHeight="1" x14ac:dyDescent="0.2">
      <c r="B34" s="416" t="s">
        <v>375</v>
      </c>
      <c r="C34" s="401">
        <v>7.3</v>
      </c>
      <c r="D34" s="396">
        <v>8.6</v>
      </c>
      <c r="E34" s="396">
        <v>7.9</v>
      </c>
      <c r="F34" s="396">
        <v>8.1999999999999993</v>
      </c>
      <c r="G34" s="396">
        <v>7.4</v>
      </c>
      <c r="H34" s="396">
        <v>6</v>
      </c>
      <c r="I34" s="396">
        <v>6.5</v>
      </c>
      <c r="J34" s="396">
        <v>6.3</v>
      </c>
      <c r="K34" s="396">
        <v>6.3</v>
      </c>
      <c r="L34" s="397">
        <v>8.5</v>
      </c>
      <c r="M34" s="396">
        <v>8.8000000000000007</v>
      </c>
    </row>
    <row r="35" spans="1:238" ht="13.5" customHeight="1" x14ac:dyDescent="0.2">
      <c r="B35" s="417" t="s">
        <v>376</v>
      </c>
      <c r="C35" s="400" t="s">
        <v>348</v>
      </c>
      <c r="D35" s="398">
        <v>5.0999999999999996</v>
      </c>
      <c r="E35" s="398">
        <v>4.5999999999999996</v>
      </c>
      <c r="F35" s="398">
        <v>4.9000000000000004</v>
      </c>
      <c r="G35" s="398">
        <v>4.0999999999999996</v>
      </c>
      <c r="H35" s="398">
        <v>3.4</v>
      </c>
      <c r="I35" s="398">
        <v>3.6</v>
      </c>
      <c r="J35" s="398">
        <v>4</v>
      </c>
      <c r="K35" s="398">
        <v>4</v>
      </c>
      <c r="L35" s="399">
        <v>5.7</v>
      </c>
      <c r="M35" s="398">
        <v>6</v>
      </c>
    </row>
    <row r="36" spans="1:238" ht="13.5" customHeight="1" x14ac:dyDescent="0.2">
      <c r="B36" s="416" t="s">
        <v>377</v>
      </c>
      <c r="C36" s="401">
        <v>4.2</v>
      </c>
      <c r="D36" s="396">
        <v>4.4000000000000004</v>
      </c>
      <c r="E36" s="396">
        <v>4.8</v>
      </c>
      <c r="F36" s="396">
        <v>4.4000000000000004</v>
      </c>
      <c r="G36" s="396">
        <v>4.2</v>
      </c>
      <c r="H36" s="396">
        <v>3.8</v>
      </c>
      <c r="I36" s="396">
        <v>4.0999999999999996</v>
      </c>
      <c r="J36" s="396">
        <v>4.8</v>
      </c>
      <c r="K36" s="396">
        <v>4.0999999999999996</v>
      </c>
      <c r="L36" s="397">
        <v>6.3</v>
      </c>
      <c r="M36" s="396">
        <v>6.6</v>
      </c>
    </row>
    <row r="37" spans="1:238" ht="13.5" customHeight="1" x14ac:dyDescent="0.2">
      <c r="B37" s="417" t="s">
        <v>378</v>
      </c>
      <c r="C37" s="398">
        <v>5.8</v>
      </c>
      <c r="D37" s="398">
        <v>6.6</v>
      </c>
      <c r="E37" s="398">
        <v>5.6</v>
      </c>
      <c r="F37" s="398">
        <v>5.6</v>
      </c>
      <c r="G37" s="398">
        <v>5</v>
      </c>
      <c r="H37" s="398">
        <v>4</v>
      </c>
      <c r="I37" s="398">
        <v>4.5</v>
      </c>
      <c r="J37" s="398">
        <v>4.7</v>
      </c>
      <c r="K37" s="398" t="s">
        <v>348</v>
      </c>
      <c r="L37" s="399">
        <v>5.8</v>
      </c>
      <c r="M37" s="398">
        <v>6.5</v>
      </c>
    </row>
    <row r="38" spans="1:238" ht="13.5" customHeight="1" x14ac:dyDescent="0.2">
      <c r="B38" s="416" t="s">
        <v>379</v>
      </c>
      <c r="C38" s="396">
        <v>7.1</v>
      </c>
      <c r="D38" s="396">
        <v>8.5</v>
      </c>
      <c r="E38" s="396">
        <v>7.3</v>
      </c>
      <c r="F38" s="396">
        <v>7.3</v>
      </c>
      <c r="G38" s="396">
        <v>6.6</v>
      </c>
      <c r="H38" s="396">
        <v>5.6</v>
      </c>
      <c r="I38" s="396">
        <v>6</v>
      </c>
      <c r="J38" s="396">
        <v>6.2</v>
      </c>
      <c r="K38" s="396">
        <v>6.4</v>
      </c>
      <c r="L38" s="397">
        <v>8.3000000000000007</v>
      </c>
      <c r="M38" s="396">
        <v>8.6999999999999993</v>
      </c>
    </row>
    <row r="39" spans="1:238" ht="13.5" customHeight="1" x14ac:dyDescent="0.2">
      <c r="B39" s="415" t="s">
        <v>380</v>
      </c>
      <c r="C39" s="398">
        <v>7.4</v>
      </c>
      <c r="D39" s="398">
        <v>8.4</v>
      </c>
      <c r="E39" s="398">
        <v>7.6</v>
      </c>
      <c r="F39" s="398">
        <v>7.8</v>
      </c>
      <c r="G39" s="398">
        <v>6.7</v>
      </c>
      <c r="H39" s="398">
        <v>5.9</v>
      </c>
      <c r="I39" s="398">
        <v>6.7</v>
      </c>
      <c r="J39" s="398">
        <v>6.2</v>
      </c>
      <c r="K39" s="398">
        <v>6.3</v>
      </c>
      <c r="L39" s="399">
        <v>8.1999999999999993</v>
      </c>
      <c r="M39" s="398">
        <v>8.9</v>
      </c>
    </row>
    <row r="40" spans="1:238" ht="13.5" customHeight="1" x14ac:dyDescent="0.2">
      <c r="B40" s="414" t="s">
        <v>381</v>
      </c>
      <c r="C40" s="396">
        <v>7.7</v>
      </c>
      <c r="D40" s="396">
        <v>9.4</v>
      </c>
      <c r="E40" s="396">
        <v>7.6</v>
      </c>
      <c r="F40" s="396">
        <v>7.8</v>
      </c>
      <c r="G40" s="396">
        <v>7.3</v>
      </c>
      <c r="H40" s="396">
        <v>5.9</v>
      </c>
      <c r="I40" s="396">
        <v>6.2</v>
      </c>
      <c r="J40" s="396">
        <v>7.7</v>
      </c>
      <c r="K40" s="396">
        <v>7.3</v>
      </c>
      <c r="L40" s="397">
        <v>8.3000000000000007</v>
      </c>
      <c r="M40" s="396">
        <v>9.1999999999999993</v>
      </c>
    </row>
    <row r="41" spans="1:238" ht="13.5" customHeight="1" x14ac:dyDescent="0.2">
      <c r="B41" s="415" t="s">
        <v>382</v>
      </c>
      <c r="C41" s="398">
        <v>9.8000000000000007</v>
      </c>
      <c r="D41" s="398">
        <v>10</v>
      </c>
      <c r="E41" s="398">
        <v>8.1999999999999993</v>
      </c>
      <c r="F41" s="398">
        <v>8.4</v>
      </c>
      <c r="G41" s="398">
        <v>7.5</v>
      </c>
      <c r="H41" s="398">
        <v>6.1</v>
      </c>
      <c r="I41" s="398">
        <v>6.5</v>
      </c>
      <c r="J41" s="398">
        <v>6.9</v>
      </c>
      <c r="K41" s="398">
        <v>7.1</v>
      </c>
      <c r="L41" s="399">
        <v>8.8000000000000007</v>
      </c>
      <c r="M41" s="398">
        <v>9.1</v>
      </c>
    </row>
    <row r="42" spans="1:238" ht="13.5" customHeight="1" x14ac:dyDescent="0.2">
      <c r="B42" s="414" t="s">
        <v>383</v>
      </c>
      <c r="C42" s="396">
        <v>8.6</v>
      </c>
      <c r="D42" s="396">
        <v>10.4</v>
      </c>
      <c r="E42" s="396">
        <v>8.1999999999999993</v>
      </c>
      <c r="F42" s="396">
        <v>9.5</v>
      </c>
      <c r="G42" s="396">
        <v>8.3000000000000007</v>
      </c>
      <c r="H42" s="396">
        <v>7.2</v>
      </c>
      <c r="I42" s="396">
        <v>7.7</v>
      </c>
      <c r="J42" s="396">
        <v>7.6</v>
      </c>
      <c r="K42" s="396">
        <v>7.4</v>
      </c>
      <c r="L42" s="397">
        <v>9.1999999999999993</v>
      </c>
      <c r="M42" s="396">
        <v>10.1</v>
      </c>
    </row>
    <row r="43" spans="1:238" ht="13.5" customHeight="1" x14ac:dyDescent="0.2">
      <c r="B43" s="415" t="s">
        <v>384</v>
      </c>
      <c r="C43" s="398">
        <v>9.5</v>
      </c>
      <c r="D43" s="398">
        <v>10.5</v>
      </c>
      <c r="E43" s="398">
        <v>9.1999999999999993</v>
      </c>
      <c r="F43" s="398">
        <v>9.8000000000000007</v>
      </c>
      <c r="G43" s="398">
        <v>8.9</v>
      </c>
      <c r="H43" s="398">
        <v>7.4</v>
      </c>
      <c r="I43" s="398">
        <v>7.8</v>
      </c>
      <c r="J43" s="398">
        <v>7.8</v>
      </c>
      <c r="K43" s="398">
        <v>7.6</v>
      </c>
      <c r="L43" s="399">
        <v>10</v>
      </c>
      <c r="M43" s="398">
        <v>10.7</v>
      </c>
    </row>
    <row r="44" spans="1:238" s="31" customFormat="1" ht="14.25" customHeight="1" x14ac:dyDescent="0.25"/>
    <row r="45" spans="1:238" s="31" customFormat="1" ht="14.25" customHeight="1" x14ac:dyDescent="0.25">
      <c r="B45" s="54" t="s">
        <v>219</v>
      </c>
      <c r="C45" s="55" t="s">
        <v>227</v>
      </c>
      <c r="D45" s="56"/>
      <c r="E45" s="57"/>
      <c r="F45" s="57"/>
      <c r="G45" s="57"/>
      <c r="H45" s="57"/>
      <c r="I45" s="57"/>
      <c r="J45" s="58"/>
      <c r="K45" s="56"/>
      <c r="L45" s="56"/>
      <c r="M45" s="56"/>
    </row>
    <row r="46" spans="1:238" s="31" customFormat="1" ht="14.25" customHeight="1" x14ac:dyDescent="0.25">
      <c r="B46" s="54" t="s">
        <v>634</v>
      </c>
      <c r="C46" s="56" t="s">
        <v>1012</v>
      </c>
      <c r="D46" s="56"/>
      <c r="E46" s="56"/>
      <c r="F46" s="56"/>
      <c r="G46" s="56"/>
      <c r="H46" s="56"/>
      <c r="I46" s="56"/>
      <c r="J46" s="56"/>
      <c r="K46" s="56"/>
      <c r="L46" s="56"/>
      <c r="M46" s="56"/>
    </row>
    <row r="47" spans="1:238" s="31" customFormat="1" ht="14.25" customHeight="1" x14ac:dyDescent="0.25">
      <c r="B47" s="54"/>
      <c r="C47" s="27" t="s">
        <v>1013</v>
      </c>
      <c r="D47" s="56"/>
      <c r="E47" s="56"/>
      <c r="F47" s="56"/>
      <c r="G47" s="56"/>
      <c r="H47" s="56"/>
      <c r="I47" s="56"/>
      <c r="J47" s="56"/>
      <c r="K47" s="56"/>
      <c r="L47" s="56"/>
      <c r="M47" s="56"/>
    </row>
    <row r="48" spans="1:238" s="234" customFormat="1" ht="14.25" customHeight="1" x14ac:dyDescent="0.25">
      <c r="A48" s="61"/>
      <c r="B48" s="199" t="s">
        <v>38</v>
      </c>
      <c r="C48" s="62" t="s">
        <v>1011</v>
      </c>
      <c r="D48" s="199"/>
      <c r="E48" s="199"/>
      <c r="F48" s="199"/>
      <c r="G48" s="199"/>
      <c r="H48" s="199"/>
      <c r="I48" s="61"/>
      <c r="J48" s="61"/>
      <c r="K48" s="61"/>
      <c r="L48" s="61"/>
      <c r="M48" s="61"/>
      <c r="N48" s="61"/>
      <c r="O48" s="61"/>
      <c r="P48" s="61"/>
      <c r="Q48" s="61"/>
      <c r="R48" s="61"/>
      <c r="S48" s="61"/>
      <c r="T48" s="61"/>
      <c r="U48" s="61"/>
      <c r="V48" s="61"/>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3"/>
      <c r="BQ48" s="233"/>
      <c r="BR48" s="233"/>
      <c r="BS48" s="233"/>
      <c r="BT48" s="233"/>
      <c r="BU48" s="233"/>
      <c r="BV48" s="233"/>
      <c r="BW48" s="233"/>
      <c r="BX48" s="233"/>
      <c r="BY48" s="233"/>
      <c r="BZ48" s="233"/>
      <c r="CA48" s="233"/>
      <c r="CB48" s="233"/>
      <c r="CC48" s="233"/>
      <c r="CD48" s="233"/>
      <c r="CE48" s="233"/>
      <c r="CF48" s="233"/>
      <c r="CG48" s="233"/>
      <c r="CH48" s="233"/>
      <c r="CI48" s="233"/>
      <c r="CJ48" s="233"/>
      <c r="CK48" s="233"/>
      <c r="CL48" s="233"/>
      <c r="CM48" s="233"/>
      <c r="CN48" s="233"/>
      <c r="CO48" s="233"/>
      <c r="CP48" s="233"/>
      <c r="CQ48" s="233"/>
      <c r="CR48" s="233"/>
      <c r="CS48" s="233"/>
      <c r="CT48" s="233"/>
      <c r="CU48" s="233"/>
      <c r="CV48" s="233"/>
      <c r="CW48" s="233"/>
      <c r="CX48" s="233"/>
      <c r="CY48" s="233"/>
      <c r="CZ48" s="233"/>
      <c r="DA48" s="233"/>
      <c r="DB48" s="233"/>
      <c r="DC48" s="233"/>
      <c r="DD48" s="233"/>
      <c r="DE48" s="233"/>
      <c r="DF48" s="233"/>
      <c r="DG48" s="233"/>
      <c r="DH48" s="233"/>
      <c r="DI48" s="233"/>
      <c r="DJ48" s="233"/>
      <c r="DK48" s="233"/>
      <c r="DL48" s="233"/>
      <c r="DM48" s="233"/>
      <c r="DN48" s="233"/>
      <c r="DO48" s="233"/>
      <c r="DP48" s="233"/>
      <c r="DQ48" s="233"/>
      <c r="DR48" s="233"/>
      <c r="DS48" s="233"/>
      <c r="DT48" s="233"/>
      <c r="DU48" s="233"/>
      <c r="DV48" s="233"/>
      <c r="DW48" s="233"/>
      <c r="DX48" s="233"/>
      <c r="DY48" s="233"/>
      <c r="DZ48" s="233"/>
      <c r="EA48" s="233"/>
      <c r="EB48" s="233"/>
      <c r="EC48" s="233"/>
      <c r="ED48" s="233"/>
      <c r="EE48" s="233"/>
      <c r="EF48" s="233"/>
      <c r="EG48" s="233"/>
      <c r="EH48" s="233"/>
      <c r="EI48" s="233"/>
      <c r="EJ48" s="233"/>
      <c r="EK48" s="233"/>
      <c r="EL48" s="233"/>
      <c r="EM48" s="233"/>
      <c r="EN48" s="233"/>
      <c r="EO48" s="233"/>
      <c r="EP48" s="233"/>
      <c r="EQ48" s="233"/>
      <c r="ER48" s="233"/>
      <c r="ES48" s="233"/>
      <c r="ET48" s="233"/>
      <c r="EU48" s="233"/>
      <c r="EV48" s="233"/>
      <c r="EW48" s="233"/>
      <c r="EX48" s="233"/>
      <c r="EY48" s="233"/>
      <c r="EZ48" s="233"/>
      <c r="FA48" s="233"/>
      <c r="FB48" s="233"/>
      <c r="FC48" s="233"/>
      <c r="FD48" s="233"/>
      <c r="FE48" s="233"/>
      <c r="FF48" s="233"/>
      <c r="FG48" s="233"/>
      <c r="FH48" s="233"/>
      <c r="FI48" s="233"/>
      <c r="FJ48" s="233"/>
      <c r="FK48" s="233"/>
      <c r="FL48" s="233"/>
      <c r="FM48" s="233"/>
      <c r="FN48" s="233"/>
      <c r="FO48" s="233"/>
      <c r="FP48" s="233"/>
      <c r="FQ48" s="233"/>
      <c r="FR48" s="233"/>
      <c r="FS48" s="233"/>
      <c r="FT48" s="233"/>
      <c r="FU48" s="233"/>
      <c r="FV48" s="233"/>
      <c r="FW48" s="233"/>
      <c r="FX48" s="233"/>
      <c r="FY48" s="233"/>
      <c r="FZ48" s="233"/>
      <c r="GA48" s="233"/>
      <c r="GB48" s="233"/>
      <c r="GC48" s="233"/>
      <c r="GD48" s="233"/>
      <c r="GE48" s="233"/>
      <c r="GF48" s="233"/>
      <c r="GG48" s="233"/>
      <c r="GH48" s="233"/>
      <c r="GI48" s="233"/>
      <c r="GJ48" s="233"/>
      <c r="GK48" s="233"/>
      <c r="GL48" s="233"/>
      <c r="GM48" s="233"/>
      <c r="GN48" s="233"/>
      <c r="GO48" s="233"/>
      <c r="GP48" s="233"/>
      <c r="GQ48" s="233"/>
      <c r="GR48" s="233"/>
      <c r="GS48" s="233"/>
      <c r="GT48" s="233"/>
      <c r="GU48" s="233"/>
      <c r="GV48" s="233"/>
      <c r="GW48" s="233"/>
      <c r="GX48" s="233"/>
      <c r="GY48" s="233"/>
      <c r="GZ48" s="233"/>
      <c r="HA48" s="233"/>
      <c r="HB48" s="233"/>
      <c r="HC48" s="233"/>
      <c r="HD48" s="233"/>
      <c r="HE48" s="233"/>
      <c r="HF48" s="233"/>
      <c r="HG48" s="233"/>
      <c r="HH48" s="233"/>
      <c r="HI48" s="233"/>
      <c r="HJ48" s="233"/>
      <c r="HK48" s="233"/>
      <c r="HL48" s="233"/>
      <c r="HM48" s="233"/>
      <c r="HN48" s="233"/>
      <c r="HO48" s="233"/>
      <c r="HP48" s="233"/>
      <c r="HQ48" s="233"/>
      <c r="HR48" s="233"/>
      <c r="HS48" s="233"/>
      <c r="HT48" s="233"/>
      <c r="HU48" s="233"/>
      <c r="HV48" s="233"/>
      <c r="HW48" s="233"/>
      <c r="HX48" s="233"/>
      <c r="HY48" s="233"/>
      <c r="HZ48" s="233"/>
      <c r="IA48" s="233"/>
      <c r="IB48" s="233"/>
      <c r="IC48" s="233"/>
      <c r="ID48" s="233"/>
    </row>
    <row r="49" spans="2:13" s="31" customFormat="1" ht="14.25" customHeight="1" x14ac:dyDescent="0.25">
      <c r="B49" s="54" t="s">
        <v>35</v>
      </c>
      <c r="C49" s="56" t="s">
        <v>884</v>
      </c>
      <c r="D49" s="56"/>
      <c r="E49" s="56"/>
      <c r="F49" s="56"/>
      <c r="G49" s="56"/>
      <c r="H49" s="56"/>
      <c r="I49" s="56"/>
      <c r="J49" s="56"/>
      <c r="K49" s="56"/>
      <c r="L49" s="56"/>
      <c r="M49" s="56"/>
    </row>
    <row r="50" spans="2:13" s="31" customFormat="1" ht="14.25" customHeight="1" x14ac:dyDescent="0.25">
      <c r="B50" s="54"/>
      <c r="C50" s="402" t="s">
        <v>954</v>
      </c>
      <c r="D50" s="56"/>
      <c r="E50" s="56"/>
      <c r="F50" s="56"/>
      <c r="G50" s="56"/>
      <c r="H50" s="56"/>
      <c r="I50" s="56"/>
      <c r="J50" s="56"/>
      <c r="K50" s="56"/>
      <c r="L50" s="56"/>
      <c r="M50" s="56"/>
    </row>
    <row r="51" spans="2:13" s="31" customFormat="1" ht="14.25" customHeight="1" x14ac:dyDescent="0.25">
      <c r="B51" s="54"/>
      <c r="C51" s="402" t="s">
        <v>881</v>
      </c>
      <c r="D51" s="56"/>
      <c r="E51" s="56"/>
      <c r="F51" s="56"/>
      <c r="G51" s="56"/>
      <c r="H51" s="56"/>
      <c r="I51" s="56"/>
      <c r="J51" s="56"/>
      <c r="K51" s="56"/>
      <c r="L51" s="56"/>
      <c r="M51" s="56"/>
    </row>
    <row r="52" spans="2:13" s="27" customFormat="1" ht="14.25" customHeight="1" x14ac:dyDescent="0.25">
      <c r="C52" s="27" t="s">
        <v>882</v>
      </c>
    </row>
    <row r="53" spans="2:13" s="27" customFormat="1" ht="14.25" customHeight="1" x14ac:dyDescent="0.25">
      <c r="C53" s="27" t="s">
        <v>883</v>
      </c>
    </row>
    <row r="54" spans="2:13" s="31" customFormat="1" ht="14.25" customHeight="1" x14ac:dyDescent="0.25"/>
    <row r="55" spans="2:13" s="28" customFormat="1" ht="14.25" x14ac:dyDescent="0.2">
      <c r="B55" s="229" t="s">
        <v>468</v>
      </c>
    </row>
    <row r="56" spans="2:13" s="31" customFormat="1" ht="15" customHeight="1" x14ac:dyDescent="0.25"/>
    <row r="57" spans="2:13" s="31" customFormat="1" x14ac:dyDescent="0.25"/>
    <row r="58" spans="2:13" s="31" customFormat="1" x14ac:dyDescent="0.25"/>
    <row r="59" spans="2:13" s="31" customFormat="1" x14ac:dyDescent="0.25"/>
    <row r="60" spans="2:13" s="31" customFormat="1" x14ac:dyDescent="0.25"/>
    <row r="61" spans="2:13" s="31" customFormat="1" x14ac:dyDescent="0.25"/>
    <row r="62" spans="2:13" s="31" customFormat="1" x14ac:dyDescent="0.25"/>
    <row r="63" spans="2:13" s="31" customFormat="1" x14ac:dyDescent="0.25"/>
    <row r="64" spans="2:13" s="31" customFormat="1" x14ac:dyDescent="0.25"/>
    <row r="65" s="31" customFormat="1" x14ac:dyDescent="0.25"/>
    <row r="66" s="31" customFormat="1" x14ac:dyDescent="0.25"/>
    <row r="67" s="31" customFormat="1" x14ac:dyDescent="0.25"/>
    <row r="68" s="31" customFormat="1" x14ac:dyDescent="0.25"/>
    <row r="69" s="31" customFormat="1" x14ac:dyDescent="0.25"/>
    <row r="70" s="31" customFormat="1" x14ac:dyDescent="0.25"/>
    <row r="71" s="31" customFormat="1" x14ac:dyDescent="0.25"/>
    <row r="72" s="31" customFormat="1" x14ac:dyDescent="0.25"/>
    <row r="73" s="31" customFormat="1" x14ac:dyDescent="0.25"/>
    <row r="74" s="31" customFormat="1" x14ac:dyDescent="0.25"/>
    <row r="75" s="31" customFormat="1" x14ac:dyDescent="0.25"/>
    <row r="76" s="31" customFormat="1" x14ac:dyDescent="0.25"/>
    <row r="77" s="31" customFormat="1" x14ac:dyDescent="0.25"/>
    <row r="78" s="31" customFormat="1" x14ac:dyDescent="0.25"/>
    <row r="79" s="31" customFormat="1" x14ac:dyDescent="0.25"/>
    <row r="80" s="31" customFormat="1" x14ac:dyDescent="0.25"/>
    <row r="81" s="31" customFormat="1" x14ac:dyDescent="0.25"/>
    <row r="82" s="31" customFormat="1" x14ac:dyDescent="0.25"/>
    <row r="83" s="31" customFormat="1" x14ac:dyDescent="0.25"/>
    <row r="84" s="31" customFormat="1" x14ac:dyDescent="0.25"/>
    <row r="85" s="31" customFormat="1" x14ac:dyDescent="0.25"/>
    <row r="86" s="31" customFormat="1" x14ac:dyDescent="0.25"/>
    <row r="87" s="31" customFormat="1" x14ac:dyDescent="0.25"/>
    <row r="88" s="31" customFormat="1" x14ac:dyDescent="0.25"/>
    <row r="89" s="31" customFormat="1" x14ac:dyDescent="0.25"/>
    <row r="90" s="31" customFormat="1" x14ac:dyDescent="0.25"/>
    <row r="91" s="31" customFormat="1" x14ac:dyDescent="0.25"/>
    <row r="92" s="31" customFormat="1" x14ac:dyDescent="0.25"/>
    <row r="93" s="31" customFormat="1" x14ac:dyDescent="0.25"/>
    <row r="94" s="31" customFormat="1" x14ac:dyDescent="0.25"/>
    <row r="95" s="31" customFormat="1" x14ac:dyDescent="0.25"/>
    <row r="96" s="31" customFormat="1" x14ac:dyDescent="0.25"/>
    <row r="97" s="31" customFormat="1" x14ac:dyDescent="0.25"/>
    <row r="98" s="31" customFormat="1" x14ac:dyDescent="0.25"/>
    <row r="99" s="31" customFormat="1" x14ac:dyDescent="0.25"/>
    <row r="100" s="31" customFormat="1" x14ac:dyDescent="0.25"/>
    <row r="101" s="31" customFormat="1" x14ac:dyDescent="0.25"/>
    <row r="102" s="31" customFormat="1" x14ac:dyDescent="0.25"/>
    <row r="103" s="31" customFormat="1" x14ac:dyDescent="0.25"/>
    <row r="104" s="31" customFormat="1" x14ac:dyDescent="0.25"/>
    <row r="105" s="31" customFormat="1" x14ac:dyDescent="0.25"/>
    <row r="106" s="31" customFormat="1" x14ac:dyDescent="0.25"/>
    <row r="107" s="31" customFormat="1" x14ac:dyDescent="0.25"/>
    <row r="108" s="31" customFormat="1" x14ac:dyDescent="0.25"/>
    <row r="109" s="31" customFormat="1" x14ac:dyDescent="0.25"/>
    <row r="110" s="31" customFormat="1" x14ac:dyDescent="0.25"/>
    <row r="111" s="31" customFormat="1" x14ac:dyDescent="0.25"/>
    <row r="112" s="31" customFormat="1" x14ac:dyDescent="0.25"/>
    <row r="113" s="31" customFormat="1" x14ac:dyDescent="0.25"/>
    <row r="114" s="31" customFormat="1" x14ac:dyDescent="0.25"/>
    <row r="115" s="31" customFormat="1" x14ac:dyDescent="0.25"/>
    <row r="116" s="31" customFormat="1" x14ac:dyDescent="0.25"/>
    <row r="117" s="31" customFormat="1" x14ac:dyDescent="0.25"/>
    <row r="118" s="31" customFormat="1" x14ac:dyDescent="0.25"/>
    <row r="119" s="31" customFormat="1" x14ac:dyDescent="0.25"/>
    <row r="120" s="31" customFormat="1" x14ac:dyDescent="0.25"/>
    <row r="121" s="31" customFormat="1" x14ac:dyDescent="0.25"/>
    <row r="122" s="31" customFormat="1" x14ac:dyDescent="0.25"/>
    <row r="123" s="31" customFormat="1" x14ac:dyDescent="0.25"/>
    <row r="124" s="31" customFormat="1" x14ac:dyDescent="0.25"/>
    <row r="125" s="31" customFormat="1" x14ac:dyDescent="0.25"/>
    <row r="126" s="31" customFormat="1" x14ac:dyDescent="0.25"/>
    <row r="127" s="31" customFormat="1" x14ac:dyDescent="0.25"/>
    <row r="128" s="31" customFormat="1" x14ac:dyDescent="0.25"/>
    <row r="129" s="31" customFormat="1" x14ac:dyDescent="0.25"/>
    <row r="130" s="31" customFormat="1" x14ac:dyDescent="0.25"/>
    <row r="131" s="31" customFormat="1" x14ac:dyDescent="0.25"/>
    <row r="132" s="31" customFormat="1" x14ac:dyDescent="0.25"/>
    <row r="133" s="31" customFormat="1" x14ac:dyDescent="0.25"/>
    <row r="134" s="31" customFormat="1" x14ac:dyDescent="0.25"/>
    <row r="135" s="31" customFormat="1" x14ac:dyDescent="0.25"/>
    <row r="136" s="31" customFormat="1" x14ac:dyDescent="0.25"/>
    <row r="137" s="31" customFormat="1" x14ac:dyDescent="0.25"/>
    <row r="138" s="31" customFormat="1" x14ac:dyDescent="0.25"/>
    <row r="139" s="31" customFormat="1" x14ac:dyDescent="0.25"/>
    <row r="140" s="31" customFormat="1" x14ac:dyDescent="0.25"/>
    <row r="141" s="31" customFormat="1" x14ac:dyDescent="0.25"/>
    <row r="142" s="31" customFormat="1" x14ac:dyDescent="0.25"/>
    <row r="143" s="31" customFormat="1" x14ac:dyDescent="0.25"/>
    <row r="144" s="31" customFormat="1" x14ac:dyDescent="0.25"/>
    <row r="145" s="31" customFormat="1" x14ac:dyDescent="0.25"/>
    <row r="146" s="31" customFormat="1" x14ac:dyDescent="0.25"/>
    <row r="147" s="31" customFormat="1" x14ac:dyDescent="0.25"/>
    <row r="148" s="31" customFormat="1" x14ac:dyDescent="0.25"/>
    <row r="149" s="31" customFormat="1" x14ac:dyDescent="0.25"/>
    <row r="150" s="31" customFormat="1" x14ac:dyDescent="0.25"/>
    <row r="151" s="31" customFormat="1" x14ac:dyDescent="0.25"/>
    <row r="152" s="31" customFormat="1" x14ac:dyDescent="0.25"/>
    <row r="153" s="31" customFormat="1" x14ac:dyDescent="0.25"/>
    <row r="154" s="31" customFormat="1" x14ac:dyDescent="0.25"/>
    <row r="155" s="31" customFormat="1" x14ac:dyDescent="0.25"/>
    <row r="156" s="31" customFormat="1" x14ac:dyDescent="0.25"/>
    <row r="157" s="31" customFormat="1" x14ac:dyDescent="0.25"/>
    <row r="158" s="31" customFormat="1" x14ac:dyDescent="0.25"/>
    <row r="159" s="31" customFormat="1" x14ac:dyDescent="0.25"/>
    <row r="160" s="31" customFormat="1" x14ac:dyDescent="0.25"/>
    <row r="161" s="31" customFormat="1" x14ac:dyDescent="0.25"/>
    <row r="162" s="31" customFormat="1" x14ac:dyDescent="0.25"/>
    <row r="163" s="31" customFormat="1" x14ac:dyDescent="0.25"/>
    <row r="164" s="31" customFormat="1" x14ac:dyDescent="0.25"/>
    <row r="165" s="31" customFormat="1" x14ac:dyDescent="0.25"/>
    <row r="166" s="31" customFormat="1" x14ac:dyDescent="0.25"/>
    <row r="167" s="31" customFormat="1" x14ac:dyDescent="0.25"/>
    <row r="168" s="31" customFormat="1" x14ac:dyDescent="0.25"/>
    <row r="169" s="31" customFormat="1" x14ac:dyDescent="0.25"/>
    <row r="170" s="31" customFormat="1" x14ac:dyDescent="0.25"/>
    <row r="171" s="31" customFormat="1" x14ac:dyDescent="0.25"/>
    <row r="172" s="31" customFormat="1" x14ac:dyDescent="0.25"/>
    <row r="173" s="31" customFormat="1" x14ac:dyDescent="0.25"/>
    <row r="174" s="31" customFormat="1" x14ac:dyDescent="0.25"/>
    <row r="175" s="31" customFormat="1" x14ac:dyDescent="0.25"/>
    <row r="176" s="31" customFormat="1" x14ac:dyDescent="0.25"/>
    <row r="177" s="31" customFormat="1" x14ac:dyDescent="0.25"/>
    <row r="178" s="31" customFormat="1" x14ac:dyDescent="0.25"/>
    <row r="179" s="31" customFormat="1" x14ac:dyDescent="0.25"/>
    <row r="180" s="31" customFormat="1" x14ac:dyDescent="0.25"/>
    <row r="181" s="31" customFormat="1" x14ac:dyDescent="0.25"/>
    <row r="182" s="31" customFormat="1" x14ac:dyDescent="0.25"/>
    <row r="183" s="31" customFormat="1" x14ac:dyDescent="0.25"/>
    <row r="184" s="31" customFormat="1" x14ac:dyDescent="0.25"/>
    <row r="185" s="31" customFormat="1" x14ac:dyDescent="0.25"/>
    <row r="186" s="31" customFormat="1" x14ac:dyDescent="0.25"/>
    <row r="187" s="31" customFormat="1" x14ac:dyDescent="0.25"/>
    <row r="188" s="31" customFormat="1" x14ac:dyDescent="0.25"/>
    <row r="189" s="31" customFormat="1" x14ac:dyDescent="0.25"/>
    <row r="190" s="31" customFormat="1" x14ac:dyDescent="0.25"/>
    <row r="191" s="31" customFormat="1" x14ac:dyDescent="0.25"/>
    <row r="192" s="31" customFormat="1" x14ac:dyDescent="0.25"/>
    <row r="193" s="31" customFormat="1" x14ac:dyDescent="0.25"/>
    <row r="194" s="31" customFormat="1" x14ac:dyDescent="0.25"/>
    <row r="195" s="31" customFormat="1" x14ac:dyDescent="0.25"/>
    <row r="196" s="31" customFormat="1" x14ac:dyDescent="0.25"/>
    <row r="197" s="31" customFormat="1" x14ac:dyDescent="0.25"/>
    <row r="198" s="31" customFormat="1" x14ac:dyDescent="0.25"/>
    <row r="199" s="31" customFormat="1" x14ac:dyDescent="0.25"/>
    <row r="200" s="31" customFormat="1" x14ac:dyDescent="0.25"/>
    <row r="201" s="31" customFormat="1" x14ac:dyDescent="0.25"/>
    <row r="202" s="31" customFormat="1" x14ac:dyDescent="0.25"/>
    <row r="203" s="31" customFormat="1" x14ac:dyDescent="0.25"/>
    <row r="204" s="31" customFormat="1" x14ac:dyDescent="0.25"/>
    <row r="205" s="31" customFormat="1" x14ac:dyDescent="0.25"/>
    <row r="206" s="31" customFormat="1" x14ac:dyDescent="0.25"/>
    <row r="207" s="31" customFormat="1" x14ac:dyDescent="0.25"/>
    <row r="208" s="31" customFormat="1" x14ac:dyDescent="0.25"/>
    <row r="209" s="31" customFormat="1" x14ac:dyDescent="0.25"/>
    <row r="210" s="31" customFormat="1" x14ac:dyDescent="0.25"/>
    <row r="211" s="31" customFormat="1" x14ac:dyDescent="0.25"/>
    <row r="212" s="31" customFormat="1" x14ac:dyDescent="0.25"/>
    <row r="213" s="31" customFormat="1" x14ac:dyDescent="0.25"/>
    <row r="214" s="31" customFormat="1" x14ac:dyDescent="0.25"/>
    <row r="215" s="31" customFormat="1" x14ac:dyDescent="0.25"/>
    <row r="216" s="31" customFormat="1" x14ac:dyDescent="0.25"/>
    <row r="217" s="31" customFormat="1" x14ac:dyDescent="0.25"/>
    <row r="218" s="31" customFormat="1" x14ac:dyDescent="0.25"/>
    <row r="219" s="31" customFormat="1" x14ac:dyDescent="0.25"/>
    <row r="220" s="31" customFormat="1" x14ac:dyDescent="0.25"/>
    <row r="221" s="31" customFormat="1" x14ac:dyDescent="0.25"/>
    <row r="222" s="31" customFormat="1" x14ac:dyDescent="0.25"/>
    <row r="223" s="31" customFormat="1" x14ac:dyDescent="0.25"/>
    <row r="224" s="31" customFormat="1" x14ac:dyDescent="0.25"/>
    <row r="225" s="31" customFormat="1" x14ac:dyDescent="0.25"/>
    <row r="226" s="31" customFormat="1" x14ac:dyDescent="0.25"/>
    <row r="227" s="31" customFormat="1" x14ac:dyDescent="0.25"/>
    <row r="228" s="31" customFormat="1" x14ac:dyDescent="0.25"/>
    <row r="229" s="31" customFormat="1" x14ac:dyDescent="0.25"/>
    <row r="230" s="31" customFormat="1" x14ac:dyDescent="0.25"/>
    <row r="231" s="31" customFormat="1" x14ac:dyDescent="0.25"/>
    <row r="232" s="31" customFormat="1" x14ac:dyDescent="0.25"/>
    <row r="233" s="31" customFormat="1" x14ac:dyDescent="0.25"/>
    <row r="234" s="31" customFormat="1" x14ac:dyDescent="0.25"/>
    <row r="235" s="31" customFormat="1" x14ac:dyDescent="0.25"/>
    <row r="236" s="31" customFormat="1" x14ac:dyDescent="0.25"/>
    <row r="237" s="31" customFormat="1" x14ac:dyDescent="0.25"/>
    <row r="238" s="31" customFormat="1" x14ac:dyDescent="0.25"/>
    <row r="239" s="31" customFormat="1" x14ac:dyDescent="0.25"/>
    <row r="240" s="31" customFormat="1" x14ac:dyDescent="0.25"/>
    <row r="241" s="31" customFormat="1" x14ac:dyDescent="0.25"/>
    <row r="242" s="31" customFormat="1" x14ac:dyDescent="0.25"/>
    <row r="243" s="31" customFormat="1" x14ac:dyDescent="0.25"/>
    <row r="244" s="31" customFormat="1" x14ac:dyDescent="0.25"/>
    <row r="245" s="31" customFormat="1" x14ac:dyDescent="0.25"/>
    <row r="246" s="31" customFormat="1" x14ac:dyDescent="0.25"/>
    <row r="247" s="31" customFormat="1" x14ac:dyDescent="0.25"/>
    <row r="248" s="31" customFormat="1" x14ac:dyDescent="0.25"/>
    <row r="249" s="31" customFormat="1" x14ac:dyDescent="0.25"/>
    <row r="250" s="31" customFormat="1" x14ac:dyDescent="0.25"/>
    <row r="251" s="31" customFormat="1" x14ac:dyDescent="0.25"/>
    <row r="252" s="31" customFormat="1" x14ac:dyDescent="0.25"/>
    <row r="253" s="31" customFormat="1" x14ac:dyDescent="0.25"/>
    <row r="254" s="31" customFormat="1" x14ac:dyDescent="0.25"/>
    <row r="255" s="31" customFormat="1" x14ac:dyDescent="0.25"/>
    <row r="256" s="31" customFormat="1" x14ac:dyDescent="0.25"/>
    <row r="257" s="31" customFormat="1" x14ac:dyDescent="0.25"/>
    <row r="258" s="31" customFormat="1" x14ac:dyDescent="0.25"/>
    <row r="259" s="31" customFormat="1" x14ac:dyDescent="0.25"/>
    <row r="260" s="31" customFormat="1" x14ac:dyDescent="0.25"/>
    <row r="261" s="31" customFormat="1" x14ac:dyDescent="0.25"/>
    <row r="262" s="31" customFormat="1" x14ac:dyDescent="0.25"/>
    <row r="263" s="31" customFormat="1" x14ac:dyDescent="0.25"/>
    <row r="264" s="31" customFormat="1" x14ac:dyDescent="0.25"/>
    <row r="265" s="31" customFormat="1" x14ac:dyDescent="0.25"/>
    <row r="266" s="31" customFormat="1" x14ac:dyDescent="0.25"/>
    <row r="267" s="31" customFormat="1" x14ac:dyDescent="0.25"/>
    <row r="268" s="31" customFormat="1" x14ac:dyDescent="0.25"/>
    <row r="269" s="31" customFormat="1" x14ac:dyDescent="0.25"/>
    <row r="270" s="31" customFormat="1" x14ac:dyDescent="0.25"/>
    <row r="271" s="31" customFormat="1" x14ac:dyDescent="0.25"/>
    <row r="272" s="31" customFormat="1" x14ac:dyDescent="0.25"/>
    <row r="273" s="31" customFormat="1" x14ac:dyDescent="0.25"/>
    <row r="274" s="31" customFormat="1" x14ac:dyDescent="0.25"/>
    <row r="275" s="31" customFormat="1" x14ac:dyDescent="0.25"/>
    <row r="276" s="31" customFormat="1" x14ac:dyDescent="0.25"/>
    <row r="277" s="31" customFormat="1" x14ac:dyDescent="0.25"/>
    <row r="278" s="31" customFormat="1" x14ac:dyDescent="0.25"/>
    <row r="279" s="31" customFormat="1" x14ac:dyDescent="0.25"/>
    <row r="280" s="31" customFormat="1" x14ac:dyDescent="0.25"/>
    <row r="281" s="31" customFormat="1" x14ac:dyDescent="0.25"/>
    <row r="282" s="31" customFormat="1" x14ac:dyDescent="0.25"/>
    <row r="283" s="31" customFormat="1" x14ac:dyDescent="0.25"/>
    <row r="284" s="31" customFormat="1" x14ac:dyDescent="0.25"/>
    <row r="285" s="31" customFormat="1" x14ac:dyDescent="0.25"/>
    <row r="286" s="31" customFormat="1" x14ac:dyDescent="0.25"/>
    <row r="287" s="31" customFormat="1" x14ac:dyDescent="0.25"/>
    <row r="288" s="31" customFormat="1" x14ac:dyDescent="0.25"/>
    <row r="289" s="31" customFormat="1" x14ac:dyDescent="0.25"/>
    <row r="290" s="31" customFormat="1" x14ac:dyDescent="0.25"/>
    <row r="291" s="31" customFormat="1" x14ac:dyDescent="0.25"/>
    <row r="292" s="31" customFormat="1" x14ac:dyDescent="0.25"/>
    <row r="293" s="31" customFormat="1" x14ac:dyDescent="0.25"/>
    <row r="294" s="31" customFormat="1" x14ac:dyDescent="0.25"/>
    <row r="295" s="31" customFormat="1" x14ac:dyDescent="0.25"/>
    <row r="296" s="31" customFormat="1" x14ac:dyDescent="0.25"/>
    <row r="297" s="31" customFormat="1" x14ac:dyDescent="0.25"/>
    <row r="298" s="31" customFormat="1" x14ac:dyDescent="0.25"/>
    <row r="299" s="31" customFormat="1" x14ac:dyDescent="0.25"/>
    <row r="300" s="31" customFormat="1" x14ac:dyDescent="0.25"/>
    <row r="301" s="31" customFormat="1" x14ac:dyDescent="0.25"/>
    <row r="302" s="31" customFormat="1" x14ac:dyDescent="0.25"/>
    <row r="303" s="31" customFormat="1" x14ac:dyDescent="0.25"/>
    <row r="304" s="31" customFormat="1" x14ac:dyDescent="0.25"/>
    <row r="305" s="31" customFormat="1" x14ac:dyDescent="0.25"/>
    <row r="306" s="31" customFormat="1" x14ac:dyDescent="0.25"/>
    <row r="307" s="31" customFormat="1" x14ac:dyDescent="0.25"/>
    <row r="308" s="31" customFormat="1" x14ac:dyDescent="0.25"/>
    <row r="309" s="31" customFormat="1" x14ac:dyDescent="0.25"/>
    <row r="310" s="31" customFormat="1" x14ac:dyDescent="0.25"/>
    <row r="311" s="31" customFormat="1" x14ac:dyDescent="0.25"/>
    <row r="312" s="31" customFormat="1" x14ac:dyDescent="0.25"/>
    <row r="313" s="31" customFormat="1" x14ac:dyDescent="0.25"/>
    <row r="314" s="31" customFormat="1" x14ac:dyDescent="0.25"/>
    <row r="315" s="31" customFormat="1" x14ac:dyDescent="0.25"/>
    <row r="316" s="31" customFormat="1" x14ac:dyDescent="0.25"/>
    <row r="317" s="31" customFormat="1" x14ac:dyDescent="0.25"/>
    <row r="318" s="31" customFormat="1" x14ac:dyDescent="0.25"/>
    <row r="319" s="31" customFormat="1" x14ac:dyDescent="0.25"/>
    <row r="320" s="31" customFormat="1" x14ac:dyDescent="0.25"/>
    <row r="321" s="31" customFormat="1" x14ac:dyDescent="0.25"/>
    <row r="322" s="31" customFormat="1" x14ac:dyDescent="0.25"/>
    <row r="323" s="31" customFormat="1" x14ac:dyDescent="0.25"/>
    <row r="324" s="31" customFormat="1" x14ac:dyDescent="0.25"/>
    <row r="325" s="31" customFormat="1" x14ac:dyDescent="0.25"/>
    <row r="326" s="31" customFormat="1" x14ac:dyDescent="0.25"/>
    <row r="327" s="31" customFormat="1" x14ac:dyDescent="0.25"/>
    <row r="328" s="31" customFormat="1" x14ac:dyDescent="0.25"/>
    <row r="329" s="31" customFormat="1" x14ac:dyDescent="0.25"/>
    <row r="330" s="31" customFormat="1" x14ac:dyDescent="0.25"/>
    <row r="331" s="31" customFormat="1" x14ac:dyDescent="0.25"/>
    <row r="332" s="31" customFormat="1" x14ac:dyDescent="0.25"/>
    <row r="333" s="31" customFormat="1" x14ac:dyDescent="0.25"/>
    <row r="334" s="31" customFormat="1" x14ac:dyDescent="0.25"/>
    <row r="335" s="31" customFormat="1" x14ac:dyDescent="0.25"/>
    <row r="336" s="31" customFormat="1" x14ac:dyDescent="0.25"/>
    <row r="337" s="31" customFormat="1" x14ac:dyDescent="0.25"/>
    <row r="338" s="31" customFormat="1" x14ac:dyDescent="0.25"/>
    <row r="339" s="31" customFormat="1" x14ac:dyDescent="0.25"/>
    <row r="340" s="31" customFormat="1" x14ac:dyDescent="0.25"/>
    <row r="341" s="31" customFormat="1" x14ac:dyDescent="0.25"/>
    <row r="342" s="31" customFormat="1" x14ac:dyDescent="0.25"/>
    <row r="343" s="31" customFormat="1" x14ac:dyDescent="0.25"/>
    <row r="344" s="31" customFormat="1" x14ac:dyDescent="0.25"/>
    <row r="345" s="31" customFormat="1" x14ac:dyDescent="0.25"/>
    <row r="346" s="31" customFormat="1" x14ac:dyDescent="0.25"/>
    <row r="347" s="31" customFormat="1" x14ac:dyDescent="0.25"/>
    <row r="348" s="31" customFormat="1" x14ac:dyDescent="0.25"/>
    <row r="349" s="31" customFormat="1" x14ac:dyDescent="0.25"/>
    <row r="350" s="31" customFormat="1" x14ac:dyDescent="0.25"/>
    <row r="351" s="31" customFormat="1" x14ac:dyDescent="0.25"/>
    <row r="352" s="31" customFormat="1" x14ac:dyDescent="0.25"/>
    <row r="353" s="31" customFormat="1" x14ac:dyDescent="0.25"/>
    <row r="354" s="31" customFormat="1" x14ac:dyDescent="0.25"/>
    <row r="355" s="31" customFormat="1" x14ac:dyDescent="0.25"/>
    <row r="356" s="31" customFormat="1" x14ac:dyDescent="0.25"/>
    <row r="357" s="31" customFormat="1" x14ac:dyDescent="0.25"/>
    <row r="358" s="31" customFormat="1" x14ac:dyDescent="0.25"/>
    <row r="359" s="31" customFormat="1" x14ac:dyDescent="0.25"/>
    <row r="360" s="31" customFormat="1" x14ac:dyDescent="0.25"/>
    <row r="361" s="31" customFormat="1" x14ac:dyDescent="0.25"/>
    <row r="362" s="31" customFormat="1" x14ac:dyDescent="0.25"/>
    <row r="363" s="31" customFormat="1" x14ac:dyDescent="0.25"/>
    <row r="364" s="31" customFormat="1" x14ac:dyDescent="0.25"/>
    <row r="365" s="31" customFormat="1" x14ac:dyDescent="0.25"/>
    <row r="366" s="31" customFormat="1" x14ac:dyDescent="0.25"/>
    <row r="367" s="31" customFormat="1" x14ac:dyDescent="0.25"/>
    <row r="368" s="31" customFormat="1" x14ac:dyDescent="0.25"/>
    <row r="369" s="31" customFormat="1" x14ac:dyDescent="0.25"/>
    <row r="370" s="31" customFormat="1" x14ac:dyDescent="0.25"/>
    <row r="371" s="31" customFormat="1" x14ac:dyDescent="0.25"/>
    <row r="372" s="31" customFormat="1" x14ac:dyDescent="0.25"/>
    <row r="373" s="31" customFormat="1" x14ac:dyDescent="0.25"/>
    <row r="374" s="31" customFormat="1" x14ac:dyDescent="0.25"/>
    <row r="375" s="31" customFormat="1" x14ac:dyDescent="0.25"/>
    <row r="376" s="31" customFormat="1" x14ac:dyDescent="0.25"/>
    <row r="377" s="31" customFormat="1" x14ac:dyDescent="0.25"/>
    <row r="378" s="31" customFormat="1" x14ac:dyDescent="0.25"/>
    <row r="379" s="31" customFormat="1" x14ac:dyDescent="0.25"/>
    <row r="380" s="31" customFormat="1" x14ac:dyDescent="0.25"/>
    <row r="381" s="31" customFormat="1" x14ac:dyDescent="0.25"/>
    <row r="382" s="31" customFormat="1" x14ac:dyDescent="0.25"/>
    <row r="383" s="31" customFormat="1" x14ac:dyDescent="0.25"/>
    <row r="384" s="31" customFormat="1" x14ac:dyDescent="0.25"/>
    <row r="385" s="31" customFormat="1" x14ac:dyDescent="0.25"/>
    <row r="386" s="31" customFormat="1" x14ac:dyDescent="0.25"/>
    <row r="387" s="31" customFormat="1" x14ac:dyDescent="0.25"/>
    <row r="388" s="31" customFormat="1" x14ac:dyDescent="0.25"/>
    <row r="389" s="31" customFormat="1" x14ac:dyDescent="0.25"/>
    <row r="390" s="31" customFormat="1" x14ac:dyDescent="0.25"/>
    <row r="391" s="31" customFormat="1" x14ac:dyDescent="0.25"/>
    <row r="392" s="31" customFormat="1" x14ac:dyDescent="0.25"/>
    <row r="393" s="31" customFormat="1" x14ac:dyDescent="0.25"/>
    <row r="394" s="31" customFormat="1" x14ac:dyDescent="0.25"/>
    <row r="395" s="31" customFormat="1" x14ac:dyDescent="0.25"/>
    <row r="396" s="31" customFormat="1" x14ac:dyDescent="0.25"/>
    <row r="397" s="31" customFormat="1" x14ac:dyDescent="0.25"/>
    <row r="398" s="31" customFormat="1" x14ac:dyDescent="0.25"/>
    <row r="399" s="31" customFormat="1" x14ac:dyDescent="0.25"/>
    <row r="400" s="31" customFormat="1" x14ac:dyDescent="0.25"/>
    <row r="401" s="31" customFormat="1" x14ac:dyDescent="0.25"/>
    <row r="402" s="31" customFormat="1" x14ac:dyDescent="0.25"/>
    <row r="403" s="31" customFormat="1" x14ac:dyDescent="0.25"/>
    <row r="404" s="31" customFormat="1" x14ac:dyDescent="0.25"/>
    <row r="405" s="31" customFormat="1" x14ac:dyDescent="0.25"/>
    <row r="406" s="31" customFormat="1" x14ac:dyDescent="0.25"/>
    <row r="407" s="31" customFormat="1" x14ac:dyDescent="0.25"/>
    <row r="408" s="31" customFormat="1" x14ac:dyDescent="0.25"/>
    <row r="409" s="31" customFormat="1" x14ac:dyDescent="0.25"/>
    <row r="410" s="31" customFormat="1" x14ac:dyDescent="0.25"/>
    <row r="411" s="31" customFormat="1" x14ac:dyDescent="0.25"/>
    <row r="412" s="31" customFormat="1" x14ac:dyDescent="0.25"/>
    <row r="413" s="31" customFormat="1" x14ac:dyDescent="0.25"/>
    <row r="414" s="31" customFormat="1" x14ac:dyDescent="0.25"/>
    <row r="415" s="31" customFormat="1" x14ac:dyDescent="0.25"/>
    <row r="416" s="31" customFormat="1" x14ac:dyDescent="0.25"/>
    <row r="417" s="31" customFormat="1" x14ac:dyDescent="0.25"/>
    <row r="418" s="31" customFormat="1" x14ac:dyDescent="0.25"/>
    <row r="419" s="31" customFormat="1" x14ac:dyDescent="0.25"/>
    <row r="420" s="31" customFormat="1" x14ac:dyDescent="0.25"/>
    <row r="421" s="31" customFormat="1" x14ac:dyDescent="0.25"/>
    <row r="422" s="31" customFormat="1" x14ac:dyDescent="0.25"/>
    <row r="423" s="31" customFormat="1" x14ac:dyDescent="0.25"/>
    <row r="424" s="31" customFormat="1" x14ac:dyDescent="0.25"/>
    <row r="425" s="31" customFormat="1" x14ac:dyDescent="0.25"/>
    <row r="426" s="31" customFormat="1" x14ac:dyDescent="0.25"/>
    <row r="427" s="31" customFormat="1" x14ac:dyDescent="0.25"/>
    <row r="428" s="31" customFormat="1" x14ac:dyDescent="0.25"/>
    <row r="429" s="31" customFormat="1" x14ac:dyDescent="0.25"/>
    <row r="430" s="31" customFormat="1" x14ac:dyDescent="0.25"/>
    <row r="431" s="31" customFormat="1" x14ac:dyDescent="0.25"/>
    <row r="432" s="31" customFormat="1" x14ac:dyDescent="0.25"/>
    <row r="433" s="31" customFormat="1" x14ac:dyDescent="0.25"/>
    <row r="434" s="31" customFormat="1" x14ac:dyDescent="0.25"/>
    <row r="435" s="31" customFormat="1" x14ac:dyDescent="0.25"/>
    <row r="436" s="31" customFormat="1" x14ac:dyDescent="0.25"/>
    <row r="437" s="31" customFormat="1" x14ac:dyDescent="0.25"/>
    <row r="438" s="31" customFormat="1" x14ac:dyDescent="0.25"/>
    <row r="439" s="31" customFormat="1" x14ac:dyDescent="0.25"/>
    <row r="440" s="31" customFormat="1" x14ac:dyDescent="0.25"/>
    <row r="441" s="31" customFormat="1" x14ac:dyDescent="0.25"/>
    <row r="442" s="31" customFormat="1" x14ac:dyDescent="0.25"/>
    <row r="443" s="31" customFormat="1" x14ac:dyDescent="0.25"/>
    <row r="444" s="31" customFormat="1" x14ac:dyDescent="0.25"/>
    <row r="445" s="31" customFormat="1" x14ac:dyDescent="0.25"/>
    <row r="446" s="31" customFormat="1" x14ac:dyDescent="0.25"/>
    <row r="447" s="31" customFormat="1" x14ac:dyDescent="0.25"/>
    <row r="448" s="31" customFormat="1" x14ac:dyDescent="0.25"/>
    <row r="449" s="31" customFormat="1" x14ac:dyDescent="0.25"/>
    <row r="450" s="31" customFormat="1" x14ac:dyDescent="0.25"/>
    <row r="451" s="31" customFormat="1" x14ac:dyDescent="0.25"/>
    <row r="452" s="31" customFormat="1" x14ac:dyDescent="0.25"/>
    <row r="453" s="31" customFormat="1" x14ac:dyDescent="0.25"/>
    <row r="454" s="31" customFormat="1" x14ac:dyDescent="0.25"/>
    <row r="455" s="31" customFormat="1" x14ac:dyDescent="0.25"/>
    <row r="456" s="31" customFormat="1" x14ac:dyDescent="0.25"/>
    <row r="457" s="31" customFormat="1" x14ac:dyDescent="0.25"/>
    <row r="458" s="31" customFormat="1" x14ac:dyDescent="0.25"/>
    <row r="459" s="31" customFormat="1" x14ac:dyDescent="0.25"/>
    <row r="460" s="31" customFormat="1" x14ac:dyDescent="0.25"/>
    <row r="461" s="31" customFormat="1" x14ac:dyDescent="0.25"/>
    <row r="462" s="31" customFormat="1" x14ac:dyDescent="0.25"/>
    <row r="463" s="31" customFormat="1" x14ac:dyDescent="0.25"/>
    <row r="464" s="31" customFormat="1" x14ac:dyDescent="0.25"/>
    <row r="465" s="31" customFormat="1" x14ac:dyDescent="0.25"/>
    <row r="466" s="31" customFormat="1" x14ac:dyDescent="0.25"/>
    <row r="467" s="31" customFormat="1" x14ac:dyDescent="0.25"/>
    <row r="468" s="31" customFormat="1" x14ac:dyDescent="0.25"/>
    <row r="469" s="31" customFormat="1" x14ac:dyDescent="0.25"/>
    <row r="470" s="31" customFormat="1" x14ac:dyDescent="0.25"/>
    <row r="471" s="31" customFormat="1" x14ac:dyDescent="0.25"/>
    <row r="472" s="31" customFormat="1" x14ac:dyDescent="0.25"/>
    <row r="473" s="31" customFormat="1" x14ac:dyDescent="0.25"/>
    <row r="474" s="31" customFormat="1" x14ac:dyDescent="0.25"/>
    <row r="475" s="31" customFormat="1" x14ac:dyDescent="0.25"/>
    <row r="476" s="31" customFormat="1" x14ac:dyDescent="0.25"/>
    <row r="477" s="31" customFormat="1" x14ac:dyDescent="0.25"/>
    <row r="478" s="31" customFormat="1" x14ac:dyDescent="0.25"/>
    <row r="479" s="31" customFormat="1" x14ac:dyDescent="0.25"/>
    <row r="480" s="31" customFormat="1" x14ac:dyDescent="0.25"/>
    <row r="481" s="31" customFormat="1" x14ac:dyDescent="0.25"/>
    <row r="482" s="31" customFormat="1" x14ac:dyDescent="0.25"/>
    <row r="483" s="31" customFormat="1" x14ac:dyDescent="0.25"/>
    <row r="484" s="31" customFormat="1" x14ac:dyDescent="0.25"/>
    <row r="485" s="31" customFormat="1" x14ac:dyDescent="0.25"/>
    <row r="486" s="31" customFormat="1" x14ac:dyDescent="0.25"/>
    <row r="487" s="31" customFormat="1" x14ac:dyDescent="0.25"/>
    <row r="488" s="31" customFormat="1" x14ac:dyDescent="0.25"/>
    <row r="489" s="31" customFormat="1" x14ac:dyDescent="0.25"/>
    <row r="490" s="31" customFormat="1" x14ac:dyDescent="0.25"/>
  </sheetData>
  <hyperlinks>
    <hyperlink ref="B55" location="'Table of Contents'!A1" display="Back to Table of Contents"/>
  </hyperlinks>
  <pageMargins left="0.25" right="0.25" top="0.33" bottom="0.26" header="0.17" footer="0.17"/>
  <pageSetup scale="7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60"/>
  <sheetViews>
    <sheetView view="pageBreakPreview" topLeftCell="A19" zoomScale="96" zoomScaleNormal="100" zoomScaleSheetLayoutView="96" workbookViewId="0">
      <selection activeCell="C52" sqref="C52"/>
    </sheetView>
  </sheetViews>
  <sheetFormatPr defaultColWidth="9.140625" defaultRowHeight="12.75" x14ac:dyDescent="0.2"/>
  <cols>
    <col min="1" max="1" width="2" style="204" customWidth="1"/>
    <col min="2" max="2" width="12.28515625" style="204" customWidth="1"/>
    <col min="3" max="3" width="41.28515625" style="204" customWidth="1"/>
    <col min="4" max="4" width="25.85546875" style="204" customWidth="1"/>
    <col min="5" max="5" width="58.85546875" style="204" customWidth="1"/>
    <col min="6" max="8" width="9.140625" style="204"/>
    <col min="9" max="91" width="9.140625" style="239"/>
    <col min="92" max="16384" width="9.140625" style="240"/>
  </cols>
  <sheetData>
    <row r="1" spans="1:91" s="47" customFormat="1" ht="21.75" customHeight="1" x14ac:dyDescent="0.25">
      <c r="A1" s="110" t="s">
        <v>825</v>
      </c>
      <c r="B1" s="110"/>
      <c r="C1" s="110"/>
      <c r="D1" s="110"/>
      <c r="E1" s="110"/>
      <c r="F1" s="110"/>
      <c r="G1" s="110"/>
      <c r="H1" s="110"/>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row>
    <row r="2" spans="1:91" s="47" customFormat="1" ht="21.75" customHeight="1" x14ac:dyDescent="0.25">
      <c r="A2" s="110" t="s">
        <v>564</v>
      </c>
      <c r="B2" s="110"/>
      <c r="C2" s="110"/>
      <c r="D2" s="110"/>
      <c r="E2" s="110"/>
      <c r="F2" s="110"/>
      <c r="G2" s="110"/>
      <c r="H2" s="110"/>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row>
    <row r="3" spans="1:91" ht="14.25" customHeight="1" x14ac:dyDescent="0.2">
      <c r="B3" s="345" t="s">
        <v>39</v>
      </c>
      <c r="C3" s="347"/>
      <c r="D3" s="343" t="s">
        <v>619</v>
      </c>
    </row>
    <row r="4" spans="1:91" ht="14.25" customHeight="1" x14ac:dyDescent="0.2">
      <c r="B4" s="320" t="s">
        <v>40</v>
      </c>
      <c r="C4" s="348"/>
      <c r="D4" s="344">
        <v>80.2</v>
      </c>
    </row>
    <row r="5" spans="1:91" ht="14.25" customHeight="1" x14ac:dyDescent="0.2">
      <c r="B5" s="321" t="s">
        <v>41</v>
      </c>
      <c r="C5" s="349"/>
      <c r="D5" s="156">
        <v>82.3</v>
      </c>
    </row>
    <row r="6" spans="1:91" ht="14.25" customHeight="1" x14ac:dyDescent="0.2">
      <c r="B6" s="321" t="s">
        <v>42</v>
      </c>
      <c r="C6" s="349"/>
      <c r="D6" s="156">
        <v>85.6</v>
      </c>
    </row>
    <row r="7" spans="1:91" ht="14.25" customHeight="1" x14ac:dyDescent="0.2">
      <c r="B7" s="321" t="s">
        <v>43</v>
      </c>
      <c r="C7" s="349"/>
      <c r="D7" s="156">
        <v>78.3</v>
      </c>
    </row>
    <row r="8" spans="1:91" ht="14.25" customHeight="1" x14ac:dyDescent="0.2">
      <c r="B8" s="321" t="s">
        <v>44</v>
      </c>
      <c r="C8" s="349"/>
      <c r="D8" s="156">
        <v>85.7</v>
      </c>
    </row>
    <row r="9" spans="1:91" ht="14.25" customHeight="1" x14ac:dyDescent="0.2">
      <c r="B9" s="321" t="s">
        <v>45</v>
      </c>
      <c r="C9" s="349"/>
      <c r="D9" s="156">
        <v>84.1</v>
      </c>
    </row>
    <row r="10" spans="1:91" ht="14.25" customHeight="1" x14ac:dyDescent="0.2">
      <c r="B10" s="321" t="s">
        <v>46</v>
      </c>
      <c r="C10" s="349"/>
      <c r="D10" s="156">
        <v>73.7</v>
      </c>
    </row>
    <row r="11" spans="1:91" ht="14.25" customHeight="1" x14ac:dyDescent="0.2">
      <c r="B11" s="346" t="s">
        <v>47</v>
      </c>
      <c r="C11" s="350"/>
      <c r="D11" s="156">
        <v>80.400000000000006</v>
      </c>
    </row>
    <row r="12" spans="1:91" ht="14.25" customHeight="1" x14ac:dyDescent="0.2">
      <c r="B12" s="346" t="s">
        <v>48</v>
      </c>
      <c r="C12" s="350"/>
      <c r="D12" s="156">
        <v>68.7</v>
      </c>
    </row>
    <row r="13" spans="1:91" ht="14.25" customHeight="1" x14ac:dyDescent="0.2">
      <c r="B13" s="346" t="s">
        <v>49</v>
      </c>
      <c r="C13" s="350"/>
      <c r="D13" s="156">
        <v>79.099999999999994</v>
      </c>
    </row>
    <row r="14" spans="1:91" ht="14.25" customHeight="1" x14ac:dyDescent="0.2">
      <c r="B14" s="346" t="s">
        <v>50</v>
      </c>
      <c r="C14" s="350"/>
      <c r="D14" s="156">
        <v>70.7</v>
      </c>
    </row>
    <row r="15" spans="1:91" ht="14.25" customHeight="1" x14ac:dyDescent="0.2">
      <c r="B15" s="346" t="s">
        <v>51</v>
      </c>
      <c r="C15" s="350"/>
      <c r="D15" s="156">
        <v>81.400000000000006</v>
      </c>
    </row>
    <row r="16" spans="1:91" ht="14.25" customHeight="1" x14ac:dyDescent="0.2">
      <c r="B16" s="346" t="s">
        <v>52</v>
      </c>
      <c r="C16" s="350"/>
      <c r="D16" s="156">
        <v>75.900000000000006</v>
      </c>
    </row>
    <row r="17" spans="2:16" ht="14.25" customHeight="1" x14ac:dyDescent="0.2">
      <c r="B17" s="346" t="s">
        <v>53</v>
      </c>
      <c r="C17" s="350"/>
      <c r="D17" s="156">
        <v>75.599999999999994</v>
      </c>
    </row>
    <row r="18" spans="2:16" ht="14.25" customHeight="1" x14ac:dyDescent="0.2">
      <c r="B18" s="346" t="s">
        <v>54</v>
      </c>
      <c r="C18" s="350"/>
      <c r="D18" s="156">
        <v>79</v>
      </c>
    </row>
    <row r="19" spans="2:16" ht="14.25" customHeight="1" x14ac:dyDescent="0.2">
      <c r="B19" s="346" t="s">
        <v>55</v>
      </c>
      <c r="C19" s="350"/>
      <c r="D19" s="156">
        <v>68.2</v>
      </c>
    </row>
    <row r="20" spans="2:16" ht="14.25" customHeight="1" x14ac:dyDescent="0.2">
      <c r="B20" s="346" t="s">
        <v>56</v>
      </c>
      <c r="C20" s="350"/>
      <c r="D20" s="156">
        <v>80.7</v>
      </c>
    </row>
    <row r="21" spans="2:16" ht="14.25" customHeight="1" x14ac:dyDescent="0.2">
      <c r="B21" s="346" t="s">
        <v>57</v>
      </c>
      <c r="C21" s="350"/>
      <c r="D21" s="156">
        <v>74.3</v>
      </c>
    </row>
    <row r="22" spans="2:16" ht="14.25" customHeight="1" x14ac:dyDescent="0.2">
      <c r="B22" s="346" t="s">
        <v>58</v>
      </c>
      <c r="C22" s="350"/>
      <c r="D22" s="156">
        <v>82.6</v>
      </c>
    </row>
    <row r="23" spans="2:16" ht="14.25" customHeight="1" x14ac:dyDescent="0.2">
      <c r="B23" s="346" t="s">
        <v>59</v>
      </c>
      <c r="C23" s="350"/>
      <c r="D23" s="156">
        <v>80.2</v>
      </c>
    </row>
    <row r="24" spans="2:16" ht="14.25" customHeight="1" x14ac:dyDescent="0.2">
      <c r="B24" s="346" t="s">
        <v>60</v>
      </c>
      <c r="C24" s="350"/>
      <c r="D24" s="156">
        <v>84.3</v>
      </c>
    </row>
    <row r="25" spans="2:16" ht="14.25" customHeight="1" x14ac:dyDescent="0.2">
      <c r="B25" s="346" t="s">
        <v>61</v>
      </c>
      <c r="C25" s="350"/>
      <c r="D25" s="156">
        <v>83.6</v>
      </c>
    </row>
    <row r="26" spans="2:16" ht="14.25" customHeight="1" x14ac:dyDescent="0.2">
      <c r="B26" s="346" t="s">
        <v>62</v>
      </c>
      <c r="C26" s="350"/>
      <c r="D26" s="156">
        <v>74.2</v>
      </c>
    </row>
    <row r="27" spans="2:16" ht="14.25" customHeight="1" x14ac:dyDescent="0.2">
      <c r="B27" s="346" t="s">
        <v>63</v>
      </c>
      <c r="C27" s="350"/>
      <c r="D27" s="156">
        <v>79.5</v>
      </c>
    </row>
    <row r="28" spans="2:16" ht="14.25" customHeight="1" x14ac:dyDescent="0.2">
      <c r="B28" s="346" t="s">
        <v>64</v>
      </c>
      <c r="C28" s="350"/>
      <c r="D28" s="156">
        <v>79.8</v>
      </c>
    </row>
    <row r="29" spans="2:16" ht="14.25" customHeight="1" x14ac:dyDescent="0.2">
      <c r="B29" s="346" t="s">
        <v>65</v>
      </c>
      <c r="C29" s="350"/>
      <c r="D29" s="156">
        <v>77.599999999999994</v>
      </c>
      <c r="P29" s="241"/>
    </row>
    <row r="30" spans="2:16" ht="14.25" customHeight="1" x14ac:dyDescent="0.2">
      <c r="B30" s="346" t="s">
        <v>66</v>
      </c>
      <c r="C30" s="350"/>
      <c r="D30" s="156">
        <v>82.2</v>
      </c>
    </row>
    <row r="31" spans="2:16" ht="14.25" customHeight="1" x14ac:dyDescent="0.2">
      <c r="B31" s="346" t="s">
        <v>67</v>
      </c>
      <c r="C31" s="350"/>
      <c r="D31" s="156">
        <v>73.5</v>
      </c>
    </row>
    <row r="32" spans="2:16" ht="14.25" customHeight="1" x14ac:dyDescent="0.2">
      <c r="B32" s="346" t="s">
        <v>68</v>
      </c>
      <c r="C32" s="350"/>
      <c r="D32" s="156">
        <v>82</v>
      </c>
    </row>
    <row r="33" spans="1:90" ht="14.25" customHeight="1" x14ac:dyDescent="0.2">
      <c r="B33" s="346" t="s">
        <v>69</v>
      </c>
      <c r="C33" s="350"/>
      <c r="D33" s="156">
        <v>81.5</v>
      </c>
    </row>
    <row r="34" spans="1:90" ht="14.25" customHeight="1" x14ac:dyDescent="0.2">
      <c r="B34" s="346" t="s">
        <v>70</v>
      </c>
      <c r="C34" s="350"/>
      <c r="D34" s="156">
        <v>74.8</v>
      </c>
    </row>
    <row r="35" spans="1:90" ht="14.25" customHeight="1" x14ac:dyDescent="0.2">
      <c r="B35" s="346" t="s">
        <v>71</v>
      </c>
      <c r="C35" s="350"/>
      <c r="D35" s="156">
        <v>80.900000000000006</v>
      </c>
    </row>
    <row r="36" spans="1:90" ht="14.25" customHeight="1" x14ac:dyDescent="0.2">
      <c r="B36" s="346" t="s">
        <v>72</v>
      </c>
      <c r="C36" s="350"/>
      <c r="D36" s="156">
        <v>81.3</v>
      </c>
    </row>
    <row r="37" spans="1:90" ht="14.25" customHeight="1" x14ac:dyDescent="0.2">
      <c r="B37" s="346" t="s">
        <v>73</v>
      </c>
      <c r="C37" s="350"/>
      <c r="D37" s="156">
        <v>76.7</v>
      </c>
    </row>
    <row r="38" spans="1:90" ht="14.25" customHeight="1" x14ac:dyDescent="0.2">
      <c r="B38" s="346" t="s">
        <v>74</v>
      </c>
      <c r="C38" s="350"/>
      <c r="D38" s="156">
        <v>87.4</v>
      </c>
    </row>
    <row r="39" spans="1:90" ht="14.25" customHeight="1" x14ac:dyDescent="0.2">
      <c r="B39" s="346" t="s">
        <v>75</v>
      </c>
      <c r="C39" s="350"/>
      <c r="D39" s="156">
        <v>76.599999999999994</v>
      </c>
    </row>
    <row r="40" spans="1:90" ht="14.25" customHeight="1" x14ac:dyDescent="0.2">
      <c r="B40" s="346" t="s">
        <v>76</v>
      </c>
      <c r="C40" s="350"/>
      <c r="D40" s="156">
        <v>83.2</v>
      </c>
    </row>
    <row r="41" spans="1:90" ht="15.75" customHeight="1" x14ac:dyDescent="0.2">
      <c r="B41" s="242"/>
      <c r="C41" s="242"/>
      <c r="E41" s="243"/>
    </row>
    <row r="42" spans="1:90" s="95" customFormat="1" ht="14.25" customHeight="1" x14ac:dyDescent="0.25">
      <c r="A42" s="192"/>
      <c r="B42" s="43" t="s">
        <v>36</v>
      </c>
      <c r="C42" s="50" t="s">
        <v>33</v>
      </c>
      <c r="D42" s="192"/>
      <c r="E42" s="192"/>
      <c r="F42" s="192"/>
      <c r="G42" s="192"/>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row>
    <row r="43" spans="1:90" s="95" customFormat="1" ht="14.25" customHeight="1" x14ac:dyDescent="0.25">
      <c r="A43" s="192"/>
      <c r="B43" s="43" t="s">
        <v>37</v>
      </c>
      <c r="C43" s="244" t="s">
        <v>623</v>
      </c>
      <c r="D43" s="244"/>
      <c r="E43" s="244"/>
      <c r="F43" s="192"/>
      <c r="G43" s="192"/>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row>
    <row r="44" spans="1:90" s="95" customFormat="1" ht="14.25" customHeight="1" x14ac:dyDescent="0.25">
      <c r="A44" s="192"/>
      <c r="B44" s="43" t="s">
        <v>38</v>
      </c>
      <c r="C44" s="107" t="s">
        <v>788</v>
      </c>
      <c r="D44" s="107"/>
      <c r="E44" s="107"/>
      <c r="F44" s="192"/>
      <c r="G44" s="192"/>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row>
    <row r="45" spans="1:90" s="95" customFormat="1" ht="14.25" customHeight="1" x14ac:dyDescent="0.25">
      <c r="A45" s="192"/>
      <c r="B45" s="43"/>
      <c r="C45" s="107" t="s">
        <v>789</v>
      </c>
      <c r="D45" s="107"/>
      <c r="E45" s="107"/>
      <c r="F45" s="192"/>
      <c r="G45" s="192"/>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row>
    <row r="46" spans="1:90" s="95" customFormat="1" ht="14.25" customHeight="1" x14ac:dyDescent="0.25">
      <c r="A46" s="192"/>
      <c r="B46" s="43" t="s">
        <v>35</v>
      </c>
      <c r="C46" s="192" t="s">
        <v>955</v>
      </c>
      <c r="D46" s="192"/>
      <c r="E46" s="192"/>
      <c r="F46" s="192"/>
      <c r="G46" s="192"/>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row>
    <row r="47" spans="1:90" s="95" customFormat="1" ht="14.25" customHeight="1" x14ac:dyDescent="0.25">
      <c r="A47" s="192"/>
      <c r="B47" s="192"/>
      <c r="C47" s="192" t="s">
        <v>791</v>
      </c>
      <c r="D47" s="192"/>
      <c r="E47" s="192"/>
      <c r="F47" s="196"/>
      <c r="G47" s="196"/>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row>
    <row r="48" spans="1:90" s="95" customFormat="1" ht="14.25" customHeight="1" x14ac:dyDescent="0.25">
      <c r="A48" s="192"/>
      <c r="B48" s="192"/>
      <c r="C48" s="205" t="s">
        <v>885</v>
      </c>
      <c r="D48" s="192"/>
      <c r="E48" s="192"/>
      <c r="F48" s="196"/>
      <c r="G48" s="196"/>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row>
    <row r="49" spans="1:91" s="95" customFormat="1" ht="14.25" customHeight="1" x14ac:dyDescent="0.25">
      <c r="A49" s="192"/>
      <c r="B49" s="192"/>
      <c r="C49" s="192" t="s">
        <v>790</v>
      </c>
      <c r="D49" s="192"/>
      <c r="E49" s="192"/>
      <c r="F49" s="196"/>
      <c r="G49" s="196"/>
      <c r="H49" s="196"/>
      <c r="I49" s="196"/>
      <c r="J49" s="196"/>
      <c r="K49" s="196"/>
      <c r="L49" s="196"/>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row>
    <row r="50" spans="1:91" s="95" customFormat="1" ht="14.25" customHeight="1" x14ac:dyDescent="0.25">
      <c r="A50" s="192"/>
      <c r="B50" s="192"/>
      <c r="C50" s="205" t="s">
        <v>792</v>
      </c>
      <c r="D50" s="192"/>
      <c r="E50" s="192"/>
      <c r="F50" s="196"/>
      <c r="G50" s="196"/>
      <c r="H50" s="196"/>
      <c r="I50" s="196"/>
      <c r="J50" s="196"/>
      <c r="K50" s="196"/>
      <c r="L50" s="196"/>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row>
    <row r="51" spans="1:91" s="95" customFormat="1" ht="14.25" customHeight="1" x14ac:dyDescent="0.25">
      <c r="A51" s="192"/>
      <c r="B51" s="192"/>
      <c r="C51" s="205" t="s">
        <v>1015</v>
      </c>
      <c r="D51" s="192"/>
      <c r="E51" s="192"/>
      <c r="F51" s="196"/>
      <c r="G51" s="196"/>
      <c r="H51" s="196"/>
      <c r="I51" s="196"/>
      <c r="J51" s="196"/>
      <c r="K51" s="196"/>
      <c r="L51" s="196"/>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row>
    <row r="52" spans="1:91" s="95" customFormat="1" ht="14.25" customHeight="1" x14ac:dyDescent="0.25">
      <c r="A52" s="192"/>
      <c r="B52" s="192"/>
      <c r="C52" s="205" t="s">
        <v>1014</v>
      </c>
      <c r="D52" s="192"/>
      <c r="E52" s="192"/>
      <c r="F52" s="196"/>
      <c r="G52" s="196"/>
      <c r="H52" s="196"/>
      <c r="I52" s="196"/>
      <c r="J52" s="196"/>
      <c r="K52" s="196"/>
      <c r="L52" s="196"/>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row>
    <row r="53" spans="1:91" s="95" customFormat="1" ht="14.25" customHeight="1" x14ac:dyDescent="0.25">
      <c r="A53" s="192"/>
      <c r="B53" s="192"/>
      <c r="C53" s="192" t="s">
        <v>793</v>
      </c>
      <c r="D53" s="192"/>
      <c r="E53" s="192"/>
      <c r="F53" s="196"/>
      <c r="G53" s="196"/>
      <c r="H53" s="196"/>
      <c r="I53" s="196"/>
      <c r="J53" s="196"/>
      <c r="K53" s="196"/>
      <c r="L53" s="196"/>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row>
    <row r="54" spans="1:91" s="95" customFormat="1" ht="14.25" customHeight="1" x14ac:dyDescent="0.25">
      <c r="A54" s="192"/>
      <c r="B54" s="192"/>
      <c r="C54" s="205" t="s">
        <v>794</v>
      </c>
      <c r="D54" s="192"/>
      <c r="E54" s="192"/>
      <c r="F54" s="196"/>
      <c r="G54" s="196"/>
      <c r="H54" s="196"/>
      <c r="I54" s="196"/>
      <c r="J54" s="196"/>
      <c r="K54" s="196"/>
      <c r="L54" s="196"/>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row>
    <row r="55" spans="1:91" s="95" customFormat="1" ht="14.25" customHeight="1" x14ac:dyDescent="0.25">
      <c r="A55" s="192"/>
      <c r="B55" s="192"/>
      <c r="C55" s="205" t="s">
        <v>982</v>
      </c>
      <c r="D55" s="192"/>
      <c r="E55" s="192"/>
      <c r="F55" s="196"/>
      <c r="G55" s="196"/>
      <c r="H55" s="196"/>
      <c r="I55" s="196"/>
      <c r="J55" s="196"/>
      <c r="K55" s="196"/>
      <c r="L55" s="196"/>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row>
    <row r="56" spans="1:91" s="95" customFormat="1" ht="14.25" customHeight="1" x14ac:dyDescent="0.25">
      <c r="A56" s="192"/>
      <c r="B56" s="192"/>
      <c r="C56" s="192" t="s">
        <v>795</v>
      </c>
      <c r="D56" s="192"/>
      <c r="E56" s="192"/>
      <c r="F56" s="192"/>
      <c r="G56" s="192"/>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row>
    <row r="57" spans="1:91" s="95" customFormat="1" ht="14.25" customHeight="1" x14ac:dyDescent="0.25">
      <c r="A57" s="192"/>
      <c r="B57" s="192"/>
      <c r="C57" s="205" t="s">
        <v>796</v>
      </c>
      <c r="D57" s="192"/>
      <c r="E57" s="192"/>
      <c r="F57" s="192"/>
      <c r="G57" s="192"/>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row>
    <row r="58" spans="1:91" s="95" customFormat="1" ht="14.25" customHeight="1" x14ac:dyDescent="0.25">
      <c r="A58" s="192"/>
      <c r="B58" s="192"/>
      <c r="C58" s="205" t="s">
        <v>797</v>
      </c>
      <c r="D58" s="192"/>
      <c r="E58" s="192"/>
      <c r="F58" s="192"/>
      <c r="G58" s="192"/>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row>
    <row r="59" spans="1:91" s="95" customFormat="1" ht="14.25" customHeight="1" x14ac:dyDescent="0.25">
      <c r="A59" s="192"/>
      <c r="B59" s="192"/>
      <c r="C59" s="205"/>
      <c r="D59" s="192"/>
      <c r="E59" s="192"/>
      <c r="F59" s="192"/>
      <c r="G59" s="192"/>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row>
    <row r="60" spans="1:91" s="246" customFormat="1" ht="14.25" x14ac:dyDescent="0.2">
      <c r="A60" s="245"/>
      <c r="B60" s="229" t="s">
        <v>468</v>
      </c>
      <c r="C60" s="229"/>
      <c r="D60" s="245"/>
      <c r="E60" s="245"/>
      <c r="F60" s="245"/>
      <c r="G60" s="245"/>
      <c r="H60" s="245"/>
      <c r="I60" s="245"/>
      <c r="J60" s="245"/>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c r="AI60" s="245"/>
      <c r="AJ60" s="245"/>
      <c r="AK60" s="245"/>
      <c r="AL60" s="245"/>
      <c r="AM60" s="245"/>
      <c r="AN60" s="245"/>
      <c r="AO60" s="245"/>
      <c r="AP60" s="245"/>
      <c r="AQ60" s="245"/>
      <c r="AR60" s="245"/>
      <c r="AS60" s="245"/>
      <c r="AT60" s="245"/>
      <c r="AU60" s="245"/>
      <c r="AV60" s="245"/>
      <c r="AW60" s="245"/>
      <c r="AX60" s="245"/>
      <c r="AY60" s="245"/>
      <c r="AZ60" s="245"/>
      <c r="BA60" s="245"/>
      <c r="BB60" s="245"/>
      <c r="BC60" s="245"/>
      <c r="BD60" s="245"/>
      <c r="BE60" s="245"/>
      <c r="BF60" s="245"/>
      <c r="BG60" s="245"/>
      <c r="BH60" s="245"/>
      <c r="BI60" s="245"/>
      <c r="BJ60" s="245"/>
      <c r="BK60" s="245"/>
      <c r="BL60" s="245"/>
      <c r="BM60" s="245"/>
      <c r="BN60" s="245"/>
      <c r="BO60" s="245"/>
      <c r="BP60" s="245"/>
      <c r="BQ60" s="245"/>
      <c r="BR60" s="245"/>
      <c r="BS60" s="245"/>
      <c r="BT60" s="245"/>
      <c r="BU60" s="245"/>
      <c r="BV60" s="245"/>
      <c r="BW60" s="245"/>
      <c r="BX60" s="245"/>
      <c r="BY60" s="245"/>
      <c r="BZ60" s="245"/>
      <c r="CA60" s="245"/>
      <c r="CB60" s="245"/>
      <c r="CC60" s="245"/>
      <c r="CD60" s="245"/>
      <c r="CE60" s="245"/>
      <c r="CF60" s="245"/>
      <c r="CG60" s="245"/>
      <c r="CH60" s="245"/>
      <c r="CI60" s="245"/>
      <c r="CJ60" s="245"/>
      <c r="CK60" s="245"/>
      <c r="CL60" s="245"/>
      <c r="CM60" s="245"/>
    </row>
  </sheetData>
  <hyperlinks>
    <hyperlink ref="B60" location="'Table of Contents'!A1" display="Back to Table of Contents"/>
  </hyperlinks>
  <pageMargins left="0.31" right="0.25" top="0.22" bottom="0.17" header="0.17" footer="0.17"/>
  <pageSetup scale="68"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5"/>
  <sheetViews>
    <sheetView tabSelected="1" view="pageBreakPreview" topLeftCell="A22" zoomScale="98" zoomScaleNormal="100" zoomScaleSheetLayoutView="98" workbookViewId="0">
      <selection activeCell="I16" sqref="I16"/>
    </sheetView>
  </sheetViews>
  <sheetFormatPr defaultColWidth="9.140625" defaultRowHeight="12.75" x14ac:dyDescent="0.2"/>
  <cols>
    <col min="1" max="1" width="1.85546875" style="239" customWidth="1"/>
    <col min="2" max="2" width="13.28515625" style="239" customWidth="1"/>
    <col min="3" max="3" width="40.5703125" style="239" customWidth="1"/>
    <col min="4" max="4" width="27.140625" style="239" customWidth="1"/>
    <col min="5" max="5" width="47.28515625" style="239" customWidth="1"/>
    <col min="6" max="38" width="9.140625" style="239"/>
    <col min="39" max="16384" width="9.140625" style="240"/>
  </cols>
  <sheetData>
    <row r="1" spans="1:38" s="47" customFormat="1" ht="21.75" customHeight="1" x14ac:dyDescent="0.25">
      <c r="A1" s="110" t="s">
        <v>826</v>
      </c>
      <c r="B1" s="110"/>
      <c r="C1" s="110"/>
      <c r="D1" s="110"/>
      <c r="E1" s="110"/>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row>
    <row r="2" spans="1:38" s="47" customFormat="1" ht="21.75" customHeight="1" x14ac:dyDescent="0.25">
      <c r="A2" s="110" t="s">
        <v>565</v>
      </c>
      <c r="B2" s="297"/>
      <c r="C2" s="297"/>
      <c r="D2" s="297"/>
      <c r="E2" s="297"/>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row>
    <row r="3" spans="1:38" s="95" customFormat="1" ht="14.25" customHeight="1" x14ac:dyDescent="0.2">
      <c r="A3" s="35"/>
      <c r="B3" s="345" t="s">
        <v>39</v>
      </c>
      <c r="C3" s="347"/>
      <c r="D3" s="343" t="s">
        <v>619</v>
      </c>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row>
    <row r="4" spans="1:38" ht="14.25" customHeight="1" x14ac:dyDescent="0.2">
      <c r="B4" s="321" t="s">
        <v>40</v>
      </c>
      <c r="C4" s="349"/>
      <c r="D4" s="174">
        <v>86.9</v>
      </c>
    </row>
    <row r="5" spans="1:38" ht="14.25" customHeight="1" x14ac:dyDescent="0.2">
      <c r="B5" s="321" t="s">
        <v>41</v>
      </c>
      <c r="C5" s="349"/>
      <c r="D5" s="156">
        <v>90.7</v>
      </c>
    </row>
    <row r="6" spans="1:38" ht="14.25" customHeight="1" x14ac:dyDescent="0.2">
      <c r="B6" s="321" t="s">
        <v>42</v>
      </c>
      <c r="C6" s="349"/>
      <c r="D6" s="156">
        <v>90.5</v>
      </c>
    </row>
    <row r="7" spans="1:38" ht="14.25" customHeight="1" x14ac:dyDescent="0.2">
      <c r="B7" s="321" t="s">
        <v>43</v>
      </c>
      <c r="C7" s="349"/>
      <c r="D7" s="156">
        <v>93.9</v>
      </c>
    </row>
    <row r="8" spans="1:38" ht="14.25" customHeight="1" x14ac:dyDescent="0.2">
      <c r="B8" s="321" t="s">
        <v>44</v>
      </c>
      <c r="C8" s="349"/>
      <c r="D8" s="156">
        <v>87.2</v>
      </c>
    </row>
    <row r="9" spans="1:38" ht="14.25" customHeight="1" x14ac:dyDescent="0.2">
      <c r="B9" s="321" t="s">
        <v>45</v>
      </c>
      <c r="C9" s="349"/>
      <c r="D9" s="156">
        <v>91.7</v>
      </c>
    </row>
    <row r="10" spans="1:38" ht="14.25" customHeight="1" x14ac:dyDescent="0.2">
      <c r="B10" s="321" t="s">
        <v>46</v>
      </c>
      <c r="C10" s="349"/>
      <c r="D10" s="156">
        <v>91.8</v>
      </c>
    </row>
    <row r="11" spans="1:38" ht="14.25" customHeight="1" x14ac:dyDescent="0.2">
      <c r="B11" s="346" t="s">
        <v>47</v>
      </c>
      <c r="C11" s="350"/>
      <c r="D11" s="156">
        <v>92.7</v>
      </c>
    </row>
    <row r="12" spans="1:38" ht="14.25" customHeight="1" x14ac:dyDescent="0.2">
      <c r="B12" s="346" t="s">
        <v>48</v>
      </c>
      <c r="C12" s="350"/>
      <c r="D12" s="156">
        <v>79.2</v>
      </c>
    </row>
    <row r="13" spans="1:38" ht="14.25" customHeight="1" x14ac:dyDescent="0.2">
      <c r="B13" s="346" t="s">
        <v>49</v>
      </c>
      <c r="C13" s="350"/>
      <c r="D13" s="156">
        <v>93</v>
      </c>
    </row>
    <row r="14" spans="1:38" ht="14.25" customHeight="1" x14ac:dyDescent="0.2">
      <c r="B14" s="346" t="s">
        <v>50</v>
      </c>
      <c r="C14" s="350"/>
      <c r="D14" s="156">
        <v>84.6</v>
      </c>
    </row>
    <row r="15" spans="1:38" ht="14.25" customHeight="1" x14ac:dyDescent="0.2">
      <c r="B15" s="346" t="s">
        <v>51</v>
      </c>
      <c r="C15" s="350"/>
      <c r="D15" s="156">
        <v>90</v>
      </c>
    </row>
    <row r="16" spans="1:38" ht="14.25" customHeight="1" x14ac:dyDescent="0.2">
      <c r="B16" s="346" t="s">
        <v>52</v>
      </c>
      <c r="C16" s="350"/>
      <c r="D16" s="156">
        <v>91.6</v>
      </c>
    </row>
    <row r="17" spans="2:16" ht="14.25" customHeight="1" x14ac:dyDescent="0.2">
      <c r="B17" s="346" t="s">
        <v>53</v>
      </c>
      <c r="C17" s="350"/>
      <c r="D17" s="156">
        <v>92.5</v>
      </c>
    </row>
    <row r="18" spans="2:16" ht="14.25" customHeight="1" x14ac:dyDescent="0.2">
      <c r="B18" s="346" t="s">
        <v>54</v>
      </c>
      <c r="C18" s="350"/>
      <c r="D18" s="156">
        <v>88.2</v>
      </c>
    </row>
    <row r="19" spans="2:16" ht="14.25" customHeight="1" x14ac:dyDescent="0.2">
      <c r="B19" s="346" t="s">
        <v>55</v>
      </c>
      <c r="C19" s="350"/>
      <c r="D19" s="156">
        <v>90.8</v>
      </c>
    </row>
    <row r="20" spans="2:16" ht="14.25" customHeight="1" x14ac:dyDescent="0.2">
      <c r="B20" s="346" t="s">
        <v>56</v>
      </c>
      <c r="C20" s="350"/>
      <c r="D20" s="156">
        <v>88.8</v>
      </c>
    </row>
    <row r="21" spans="2:16" ht="14.25" customHeight="1" x14ac:dyDescent="0.2">
      <c r="B21" s="346" t="s">
        <v>57</v>
      </c>
      <c r="C21" s="350"/>
      <c r="D21" s="156">
        <v>88.9</v>
      </c>
    </row>
    <row r="22" spans="2:16" ht="14.25" customHeight="1" x14ac:dyDescent="0.2">
      <c r="B22" s="346" t="s">
        <v>58</v>
      </c>
      <c r="C22" s="350"/>
      <c r="D22" s="156">
        <v>86.6</v>
      </c>
    </row>
    <row r="23" spans="2:16" ht="14.25" customHeight="1" x14ac:dyDescent="0.2">
      <c r="B23" s="346" t="s">
        <v>59</v>
      </c>
      <c r="C23" s="350"/>
      <c r="D23" s="156">
        <v>91.2</v>
      </c>
    </row>
    <row r="24" spans="2:16" ht="14.25" customHeight="1" x14ac:dyDescent="0.2">
      <c r="B24" s="346" t="s">
        <v>60</v>
      </c>
      <c r="C24" s="350"/>
      <c r="D24" s="156">
        <v>89.4</v>
      </c>
    </row>
    <row r="25" spans="2:16" ht="14.25" customHeight="1" x14ac:dyDescent="0.2">
      <c r="B25" s="346" t="s">
        <v>61</v>
      </c>
      <c r="C25" s="350"/>
      <c r="D25" s="156">
        <v>84.9</v>
      </c>
    </row>
    <row r="26" spans="2:16" ht="14.25" customHeight="1" x14ac:dyDescent="0.2">
      <c r="B26" s="346" t="s">
        <v>62</v>
      </c>
      <c r="C26" s="350"/>
      <c r="D26" s="156">
        <v>91.9</v>
      </c>
    </row>
    <row r="27" spans="2:16" ht="14.25" customHeight="1" x14ac:dyDescent="0.2">
      <c r="B27" s="346" t="s">
        <v>63</v>
      </c>
      <c r="C27" s="350"/>
      <c r="D27" s="156">
        <v>86.8</v>
      </c>
    </row>
    <row r="28" spans="2:16" ht="14.25" customHeight="1" x14ac:dyDescent="0.2">
      <c r="B28" s="346" t="s">
        <v>64</v>
      </c>
      <c r="C28" s="350"/>
      <c r="D28" s="156">
        <v>95.6</v>
      </c>
    </row>
    <row r="29" spans="2:16" ht="14.25" customHeight="1" x14ac:dyDescent="0.2">
      <c r="B29" s="346" t="s">
        <v>65</v>
      </c>
      <c r="C29" s="350"/>
      <c r="D29" s="156">
        <v>93.2</v>
      </c>
      <c r="P29" s="241"/>
    </row>
    <row r="30" spans="2:16" ht="14.25" customHeight="1" x14ac:dyDescent="0.2">
      <c r="B30" s="346" t="s">
        <v>66</v>
      </c>
      <c r="C30" s="350"/>
      <c r="D30" s="156">
        <v>94.4</v>
      </c>
    </row>
    <row r="31" spans="2:16" ht="14.25" customHeight="1" x14ac:dyDescent="0.2">
      <c r="B31" s="346" t="s">
        <v>67</v>
      </c>
      <c r="C31" s="350"/>
      <c r="D31" s="156">
        <v>90</v>
      </c>
    </row>
    <row r="32" spans="2:16" ht="14.25" customHeight="1" x14ac:dyDescent="0.2">
      <c r="B32" s="346" t="s">
        <v>68</v>
      </c>
      <c r="C32" s="350"/>
      <c r="D32" s="156">
        <v>90.6</v>
      </c>
    </row>
    <row r="33" spans="1:37" ht="14.25" customHeight="1" x14ac:dyDescent="0.2">
      <c r="B33" s="346" t="s">
        <v>69</v>
      </c>
      <c r="C33" s="350"/>
      <c r="D33" s="156">
        <v>91.2</v>
      </c>
    </row>
    <row r="34" spans="1:37" ht="14.25" customHeight="1" x14ac:dyDescent="0.2">
      <c r="B34" s="346" t="s">
        <v>70</v>
      </c>
      <c r="C34" s="350"/>
      <c r="D34" s="156">
        <v>95.5</v>
      </c>
    </row>
    <row r="35" spans="1:37" ht="14.25" customHeight="1" x14ac:dyDescent="0.2">
      <c r="B35" s="346" t="s">
        <v>71</v>
      </c>
      <c r="C35" s="350"/>
      <c r="D35" s="156">
        <v>89.4</v>
      </c>
    </row>
    <row r="36" spans="1:37" ht="14.25" customHeight="1" x14ac:dyDescent="0.2">
      <c r="B36" s="346" t="s">
        <v>72</v>
      </c>
      <c r="C36" s="350"/>
      <c r="D36" s="156">
        <v>83.8</v>
      </c>
    </row>
    <row r="37" spans="1:37" ht="14.25" customHeight="1" x14ac:dyDescent="0.2">
      <c r="B37" s="346" t="s">
        <v>73</v>
      </c>
      <c r="C37" s="350"/>
      <c r="D37" s="156">
        <v>89.7</v>
      </c>
    </row>
    <row r="38" spans="1:37" ht="14.25" customHeight="1" x14ac:dyDescent="0.2">
      <c r="B38" s="346" t="s">
        <v>74</v>
      </c>
      <c r="C38" s="350"/>
      <c r="D38" s="156">
        <v>88.4</v>
      </c>
    </row>
    <row r="39" spans="1:37" ht="14.25" customHeight="1" x14ac:dyDescent="0.2">
      <c r="B39" s="346" t="s">
        <v>75</v>
      </c>
      <c r="C39" s="350"/>
      <c r="D39" s="156">
        <v>90.7</v>
      </c>
    </row>
    <row r="40" spans="1:37" ht="14.25" customHeight="1" x14ac:dyDescent="0.2">
      <c r="B40" s="346" t="s">
        <v>76</v>
      </c>
      <c r="C40" s="350"/>
      <c r="D40" s="156">
        <v>80.099999999999994</v>
      </c>
    </row>
    <row r="41" spans="1:37" ht="14.25" customHeight="1" x14ac:dyDescent="0.2"/>
    <row r="42" spans="1:37" s="95" customFormat="1" ht="14.25" customHeight="1" x14ac:dyDescent="0.25">
      <c r="A42" s="35"/>
      <c r="B42" s="43" t="s">
        <v>36</v>
      </c>
      <c r="C42" s="50" t="s">
        <v>33</v>
      </c>
      <c r="D42" s="192"/>
      <c r="E42" s="192"/>
      <c r="F42" s="192"/>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row>
    <row r="43" spans="1:37" s="95" customFormat="1" ht="14.25" customHeight="1" x14ac:dyDescent="0.25">
      <c r="A43" s="35"/>
      <c r="B43" s="43" t="s">
        <v>37</v>
      </c>
      <c r="C43" s="192" t="s">
        <v>623</v>
      </c>
      <c r="D43" s="192"/>
      <c r="E43" s="192"/>
      <c r="F43" s="192"/>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row>
    <row r="44" spans="1:37" s="95" customFormat="1" ht="14.25" customHeight="1" x14ac:dyDescent="0.25">
      <c r="A44" s="35"/>
      <c r="B44" s="43" t="s">
        <v>38</v>
      </c>
      <c r="C44" s="107" t="s">
        <v>755</v>
      </c>
      <c r="D44" s="107"/>
      <c r="E44" s="107"/>
      <c r="F44" s="192"/>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row>
    <row r="45" spans="1:37" s="95" customFormat="1" ht="14.25" customHeight="1" x14ac:dyDescent="0.25">
      <c r="A45" s="35"/>
      <c r="B45" s="43"/>
      <c r="C45" s="107" t="s">
        <v>789</v>
      </c>
      <c r="D45" s="107"/>
      <c r="E45" s="107"/>
      <c r="F45" s="192"/>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row>
    <row r="46" spans="1:37" s="95" customFormat="1" ht="14.25" customHeight="1" x14ac:dyDescent="0.25">
      <c r="A46" s="35"/>
      <c r="B46" s="43" t="s">
        <v>35</v>
      </c>
      <c r="C46" s="196" t="s">
        <v>798</v>
      </c>
      <c r="D46" s="196"/>
      <c r="E46" s="196"/>
      <c r="F46" s="196"/>
      <c r="G46" s="51"/>
      <c r="H46" s="51"/>
      <c r="I46" s="51"/>
      <c r="J46" s="51"/>
      <c r="K46" s="51"/>
      <c r="L46" s="51"/>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row>
    <row r="47" spans="1:37" s="95" customFormat="1" ht="14.25" customHeight="1" x14ac:dyDescent="0.25">
      <c r="A47" s="35"/>
      <c r="B47" s="43"/>
      <c r="C47" s="205" t="s">
        <v>956</v>
      </c>
      <c r="D47" s="196"/>
      <c r="E47" s="196"/>
      <c r="F47" s="196"/>
      <c r="G47" s="51"/>
      <c r="H47" s="51"/>
      <c r="I47" s="51"/>
      <c r="J47" s="51"/>
      <c r="K47" s="51"/>
      <c r="L47" s="51"/>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row>
    <row r="48" spans="1:37" s="95" customFormat="1" ht="14.25" customHeight="1" x14ac:dyDescent="0.25">
      <c r="A48" s="35"/>
      <c r="B48" s="192"/>
      <c r="C48" s="192" t="s">
        <v>799</v>
      </c>
      <c r="D48" s="192"/>
      <c r="E48" s="192"/>
      <c r="F48" s="196"/>
      <c r="G48" s="196"/>
      <c r="H48" s="196"/>
      <c r="I48" s="196"/>
      <c r="J48" s="196"/>
      <c r="K48" s="196"/>
      <c r="L48" s="196"/>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row>
    <row r="49" spans="1:38" s="95" customFormat="1" ht="14.25" customHeight="1" x14ac:dyDescent="0.25">
      <c r="A49" s="35"/>
      <c r="B49" s="192"/>
      <c r="C49" s="205" t="s">
        <v>802</v>
      </c>
      <c r="D49" s="192"/>
      <c r="E49" s="192"/>
      <c r="F49" s="196"/>
      <c r="G49" s="196"/>
      <c r="H49" s="196"/>
      <c r="I49" s="196"/>
      <c r="J49" s="196"/>
      <c r="K49" s="196"/>
      <c r="L49" s="196"/>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row>
    <row r="50" spans="1:38" s="95" customFormat="1" ht="14.25" customHeight="1" x14ac:dyDescent="0.25">
      <c r="A50" s="35"/>
      <c r="B50" s="192"/>
      <c r="C50" s="205" t="s">
        <v>800</v>
      </c>
      <c r="D50" s="192"/>
      <c r="E50" s="192"/>
      <c r="F50" s="196"/>
      <c r="G50" s="196"/>
      <c r="H50" s="196"/>
      <c r="I50" s="196"/>
      <c r="J50" s="196"/>
      <c r="K50" s="196"/>
      <c r="L50" s="196"/>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row>
    <row r="51" spans="1:38" s="95" customFormat="1" ht="14.25" customHeight="1" x14ac:dyDescent="0.25">
      <c r="A51" s="35"/>
      <c r="B51" s="192"/>
      <c r="C51" s="205" t="s">
        <v>801</v>
      </c>
      <c r="D51" s="192"/>
      <c r="E51" s="192"/>
      <c r="F51" s="196"/>
      <c r="G51" s="196"/>
      <c r="H51" s="196"/>
      <c r="I51" s="196"/>
      <c r="J51" s="196"/>
      <c r="K51" s="196"/>
      <c r="L51" s="196"/>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row>
    <row r="52" spans="1:38" s="95" customFormat="1" ht="14.25" customHeight="1" x14ac:dyDescent="0.25">
      <c r="A52" s="35"/>
      <c r="B52" s="192"/>
      <c r="C52" s="192" t="s">
        <v>803</v>
      </c>
      <c r="D52" s="192"/>
      <c r="E52" s="192"/>
      <c r="F52" s="196"/>
      <c r="G52" s="196"/>
      <c r="H52" s="196"/>
      <c r="I52" s="196"/>
      <c r="J52" s="196"/>
      <c r="K52" s="196"/>
      <c r="L52" s="196"/>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row>
    <row r="53" spans="1:38" s="95" customFormat="1" ht="14.25" customHeight="1" x14ac:dyDescent="0.25">
      <c r="A53" s="35"/>
      <c r="B53" s="192"/>
      <c r="C53" s="205" t="s">
        <v>804</v>
      </c>
      <c r="D53" s="192"/>
      <c r="E53" s="192"/>
      <c r="F53" s="196"/>
      <c r="G53" s="196"/>
      <c r="H53" s="196"/>
      <c r="I53" s="196"/>
      <c r="J53" s="196"/>
      <c r="K53" s="196"/>
      <c r="L53" s="196"/>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row>
    <row r="54" spans="1:38" s="95" customFormat="1" ht="14.25" customHeight="1" x14ac:dyDescent="0.25">
      <c r="A54" s="35"/>
      <c r="B54" s="192"/>
      <c r="C54" s="205" t="s">
        <v>805</v>
      </c>
      <c r="D54" s="192"/>
      <c r="E54" s="192"/>
      <c r="F54" s="196"/>
      <c r="G54" s="196"/>
      <c r="H54" s="196"/>
      <c r="I54" s="196"/>
      <c r="J54" s="196"/>
      <c r="K54" s="196"/>
      <c r="L54" s="196"/>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row>
    <row r="55" spans="1:38" s="95" customFormat="1" ht="14.25" customHeight="1" x14ac:dyDescent="0.25">
      <c r="A55" s="35"/>
      <c r="B55" s="35"/>
      <c r="C55" s="192" t="s">
        <v>806</v>
      </c>
      <c r="D55" s="192"/>
      <c r="E55" s="192"/>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row>
    <row r="56" spans="1:38" s="95" customFormat="1" ht="14.25" customHeight="1" x14ac:dyDescent="0.25">
      <c r="A56" s="35"/>
      <c r="B56" s="35"/>
      <c r="C56" s="205" t="s">
        <v>808</v>
      </c>
      <c r="D56" s="192"/>
      <c r="E56" s="192"/>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row>
    <row r="57" spans="1:38" s="95" customFormat="1" ht="14.25" customHeight="1" x14ac:dyDescent="0.25">
      <c r="A57" s="35"/>
      <c r="B57" s="35"/>
      <c r="C57" s="205" t="s">
        <v>809</v>
      </c>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row>
    <row r="58" spans="1:38" s="95" customFormat="1" ht="14.25" customHeight="1" x14ac:dyDescent="0.25">
      <c r="A58" s="35"/>
      <c r="B58" s="35"/>
      <c r="C58" s="205" t="s">
        <v>807</v>
      </c>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row>
    <row r="59" spans="1:38" s="239" customFormat="1" ht="14.25" customHeight="1" x14ac:dyDescent="0.2">
      <c r="C59" s="204"/>
    </row>
    <row r="60" spans="1:38" s="246" customFormat="1" ht="14.25" customHeight="1" x14ac:dyDescent="0.2">
      <c r="A60" s="245"/>
      <c r="B60" s="229" t="s">
        <v>468</v>
      </c>
      <c r="C60" s="229"/>
      <c r="D60" s="245"/>
      <c r="E60" s="245"/>
      <c r="F60" s="245"/>
      <c r="G60" s="245"/>
      <c r="H60" s="245"/>
      <c r="I60" s="245"/>
      <c r="J60" s="245"/>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c r="AI60" s="245"/>
      <c r="AJ60" s="245"/>
      <c r="AK60" s="245"/>
      <c r="AL60" s="245"/>
    </row>
    <row r="63" spans="1:38" x14ac:dyDescent="0.2">
      <c r="B63" s="192"/>
      <c r="C63" s="192"/>
      <c r="D63" s="192"/>
      <c r="E63" s="192"/>
    </row>
    <row r="64" spans="1:38" x14ac:dyDescent="0.2">
      <c r="B64" s="204"/>
      <c r="C64" s="204"/>
      <c r="D64" s="192"/>
      <c r="E64" s="192"/>
    </row>
    <row r="65" spans="4:5" x14ac:dyDescent="0.2">
      <c r="D65" s="192"/>
      <c r="E65" s="192"/>
    </row>
  </sheetData>
  <hyperlinks>
    <hyperlink ref="B60" location="'Table of Contents'!A1" display="Back to Table of Contents"/>
  </hyperlinks>
  <pageMargins left="0.66" right="0.35" top="0.21" bottom="0.18" header="0.17" footer="0.17"/>
  <pageSetup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view="pageBreakPreview" zoomScale="89" zoomScaleNormal="100" zoomScaleSheetLayoutView="89" workbookViewId="0">
      <selection activeCell="K11" sqref="K11"/>
    </sheetView>
  </sheetViews>
  <sheetFormatPr defaultColWidth="9.140625" defaultRowHeight="12.75" x14ac:dyDescent="0.2"/>
  <cols>
    <col min="1" max="1" width="2.140625" style="30" customWidth="1"/>
    <col min="2" max="2" width="12.5703125" style="30" customWidth="1"/>
    <col min="3" max="3" width="16.7109375" style="30" customWidth="1"/>
    <col min="4" max="4" width="25" style="30" bestFit="1" customWidth="1"/>
    <col min="5" max="5" width="20.7109375" style="30" customWidth="1"/>
    <col min="6" max="6" width="23.5703125" style="30" customWidth="1"/>
    <col min="7" max="7" width="19" style="30" customWidth="1"/>
    <col min="8" max="8" width="23.85546875" style="30" customWidth="1"/>
    <col min="9" max="16384" width="9.140625" style="30"/>
  </cols>
  <sheetData>
    <row r="1" spans="1:8" s="278" customFormat="1" ht="21.75" customHeight="1" x14ac:dyDescent="0.25">
      <c r="A1" s="110" t="s">
        <v>766</v>
      </c>
      <c r="B1" s="110"/>
      <c r="C1" s="110"/>
      <c r="D1" s="110"/>
      <c r="E1" s="110"/>
      <c r="F1" s="110"/>
      <c r="G1" s="110"/>
      <c r="H1" s="110"/>
    </row>
    <row r="2" spans="1:8" s="46" customFormat="1" ht="21.75" customHeight="1" x14ac:dyDescent="0.25">
      <c r="A2" s="110" t="s">
        <v>536</v>
      </c>
      <c r="B2" s="277"/>
      <c r="C2" s="277"/>
      <c r="D2" s="277"/>
      <c r="E2" s="277"/>
      <c r="F2" s="277"/>
      <c r="G2" s="277"/>
      <c r="H2" s="277"/>
    </row>
    <row r="3" spans="1:8" ht="51" x14ac:dyDescent="0.2">
      <c r="A3" s="6"/>
      <c r="B3" s="208" t="s">
        <v>0</v>
      </c>
      <c r="C3" s="202" t="s">
        <v>840</v>
      </c>
      <c r="D3" s="203" t="s">
        <v>841</v>
      </c>
      <c r="E3" s="202" t="s">
        <v>842</v>
      </c>
      <c r="F3" s="203" t="s">
        <v>843</v>
      </c>
      <c r="G3" s="202" t="s">
        <v>844</v>
      </c>
      <c r="H3" s="203" t="s">
        <v>845</v>
      </c>
    </row>
    <row r="4" spans="1:8" ht="14.25" customHeight="1" x14ac:dyDescent="0.2">
      <c r="A4" s="6"/>
      <c r="B4" s="155">
        <v>2003</v>
      </c>
      <c r="C4" s="215">
        <v>16.451884073209971</v>
      </c>
      <c r="D4" s="120" t="s">
        <v>230</v>
      </c>
      <c r="E4" s="120">
        <v>7.6936646754630882</v>
      </c>
      <c r="F4" s="120" t="s">
        <v>229</v>
      </c>
      <c r="G4" s="120">
        <v>7.5124116025613628</v>
      </c>
      <c r="H4" s="132" t="s">
        <v>228</v>
      </c>
    </row>
    <row r="5" spans="1:8" ht="14.25" customHeight="1" x14ac:dyDescent="0.2">
      <c r="A5" s="6"/>
      <c r="B5" s="155">
        <v>2005</v>
      </c>
      <c r="C5" s="215">
        <v>11.204469162616814</v>
      </c>
      <c r="D5" s="120" t="s">
        <v>233</v>
      </c>
      <c r="E5" s="120">
        <v>6.0384216745771475</v>
      </c>
      <c r="F5" s="120" t="s">
        <v>232</v>
      </c>
      <c r="G5" s="120">
        <v>5.6304935920028827</v>
      </c>
      <c r="H5" s="121" t="s">
        <v>231</v>
      </c>
    </row>
    <row r="6" spans="1:8" ht="14.25" customHeight="1" x14ac:dyDescent="0.2">
      <c r="A6" s="6"/>
      <c r="B6" s="155">
        <v>2007</v>
      </c>
      <c r="C6" s="215">
        <v>10.084963974974793</v>
      </c>
      <c r="D6" s="120" t="s">
        <v>236</v>
      </c>
      <c r="E6" s="120">
        <v>6.3498952758435392</v>
      </c>
      <c r="F6" s="120" t="s">
        <v>235</v>
      </c>
      <c r="G6" s="120">
        <v>4.0864459256690004</v>
      </c>
      <c r="H6" s="121" t="s">
        <v>234</v>
      </c>
    </row>
    <row r="7" spans="1:8" ht="14.25" customHeight="1" x14ac:dyDescent="0.2">
      <c r="A7" s="6"/>
      <c r="B7" s="155">
        <v>2008</v>
      </c>
      <c r="C7" s="215">
        <v>9.9991368922078401</v>
      </c>
      <c r="D7" s="120" t="s">
        <v>239</v>
      </c>
      <c r="E7" s="120">
        <v>5.8641566628102524</v>
      </c>
      <c r="F7" s="120" t="s">
        <v>238</v>
      </c>
      <c r="G7" s="120">
        <v>4.8900248596584541</v>
      </c>
      <c r="H7" s="121" t="s">
        <v>237</v>
      </c>
    </row>
    <row r="8" spans="1:8" ht="14.25" customHeight="1" x14ac:dyDescent="0.2">
      <c r="A8" s="6"/>
      <c r="B8" s="155">
        <v>2009</v>
      </c>
      <c r="C8" s="215">
        <v>10.082612353337986</v>
      </c>
      <c r="D8" s="120" t="s">
        <v>242</v>
      </c>
      <c r="E8" s="120">
        <v>5.4042757266830757</v>
      </c>
      <c r="F8" s="120" t="s">
        <v>241</v>
      </c>
      <c r="G8" s="120">
        <v>4.514576133012806</v>
      </c>
      <c r="H8" s="121" t="s">
        <v>240</v>
      </c>
    </row>
    <row r="9" spans="1:8" ht="14.25" customHeight="1" x14ac:dyDescent="0.2">
      <c r="A9" s="6"/>
      <c r="B9" s="155">
        <v>2010</v>
      </c>
      <c r="C9" s="215">
        <v>12.008353058751412</v>
      </c>
      <c r="D9" s="120" t="s">
        <v>245</v>
      </c>
      <c r="E9" s="120">
        <v>6.1728018315457991</v>
      </c>
      <c r="F9" s="120" t="s">
        <v>244</v>
      </c>
      <c r="G9" s="120">
        <v>4.1480508301048022</v>
      </c>
      <c r="H9" s="121" t="s">
        <v>243</v>
      </c>
    </row>
    <row r="10" spans="1:8" ht="14.25" customHeight="1" x14ac:dyDescent="0.2">
      <c r="A10" s="6"/>
      <c r="B10" s="155">
        <v>2011</v>
      </c>
      <c r="C10" s="215">
        <v>11.690970866949755</v>
      </c>
      <c r="D10" s="120" t="s">
        <v>248</v>
      </c>
      <c r="E10" s="120">
        <v>5.4787103400188082</v>
      </c>
      <c r="F10" s="120" t="s">
        <v>247</v>
      </c>
      <c r="G10" s="120">
        <v>3.8324539174249028</v>
      </c>
      <c r="H10" s="121" t="s">
        <v>246</v>
      </c>
    </row>
    <row r="11" spans="1:8" ht="14.25" customHeight="1" x14ac:dyDescent="0.2">
      <c r="A11" s="6"/>
      <c r="B11" s="155">
        <v>2012</v>
      </c>
      <c r="C11" s="215">
        <v>12.000103976278478</v>
      </c>
      <c r="D11" s="120" t="s">
        <v>245</v>
      </c>
      <c r="E11" s="120">
        <v>4.5793891109501512</v>
      </c>
      <c r="F11" s="120" t="s">
        <v>250</v>
      </c>
      <c r="G11" s="120">
        <v>3.6591987933835073</v>
      </c>
      <c r="H11" s="121" t="s">
        <v>249</v>
      </c>
    </row>
    <row r="12" spans="1:8" ht="14.25" customHeight="1" x14ac:dyDescent="0.2">
      <c r="A12" s="6"/>
      <c r="B12" s="155">
        <v>2013</v>
      </c>
      <c r="C12" s="215">
        <v>12.824238889697902</v>
      </c>
      <c r="D12" s="120" t="s">
        <v>253</v>
      </c>
      <c r="E12" s="120">
        <v>4.1795534694757777</v>
      </c>
      <c r="F12" s="120" t="s">
        <v>252</v>
      </c>
      <c r="G12" s="120">
        <v>3.1271989810288074</v>
      </c>
      <c r="H12" s="121" t="s">
        <v>251</v>
      </c>
    </row>
    <row r="13" spans="1:8" ht="14.25" customHeight="1" x14ac:dyDescent="0.2">
      <c r="A13" s="6"/>
      <c r="B13" s="155">
        <v>2014</v>
      </c>
      <c r="C13" s="215">
        <v>14.207198138987115</v>
      </c>
      <c r="D13" s="120" t="s">
        <v>472</v>
      </c>
      <c r="E13" s="120">
        <v>5.3481008938637844</v>
      </c>
      <c r="F13" s="120" t="s">
        <v>471</v>
      </c>
      <c r="G13" s="120">
        <v>2.7622508427884864</v>
      </c>
      <c r="H13" s="121" t="s">
        <v>470</v>
      </c>
    </row>
    <row r="14" spans="1:8" s="48" customFormat="1" x14ac:dyDescent="0.2">
      <c r="A14" s="32"/>
      <c r="B14" s="32"/>
      <c r="C14" s="32"/>
      <c r="D14" s="32"/>
      <c r="E14" s="32"/>
      <c r="F14" s="32"/>
      <c r="G14" s="32"/>
      <c r="H14" s="32"/>
    </row>
    <row r="15" spans="1:8" s="35" customFormat="1" x14ac:dyDescent="0.25">
      <c r="A15" s="10"/>
      <c r="B15" s="41" t="s">
        <v>219</v>
      </c>
      <c r="C15" s="42" t="s">
        <v>33</v>
      </c>
      <c r="D15" s="10"/>
      <c r="E15" s="104"/>
      <c r="F15" s="104"/>
      <c r="G15" s="104"/>
      <c r="H15" s="104"/>
    </row>
    <row r="16" spans="1:8" s="35" customFormat="1" x14ac:dyDescent="0.25">
      <c r="A16" s="10"/>
      <c r="B16" s="41" t="s">
        <v>34</v>
      </c>
      <c r="C16" s="11" t="s">
        <v>578</v>
      </c>
      <c r="D16" s="10"/>
      <c r="E16" s="104"/>
      <c r="F16" s="104"/>
      <c r="G16" s="104"/>
      <c r="H16" s="104"/>
    </row>
    <row r="17" spans="1:8" s="35" customFormat="1" x14ac:dyDescent="0.25">
      <c r="A17" s="10"/>
      <c r="B17" s="41" t="s">
        <v>220</v>
      </c>
      <c r="C17" s="10" t="s">
        <v>579</v>
      </c>
      <c r="D17" s="10"/>
      <c r="E17" s="104"/>
      <c r="F17" s="119"/>
      <c r="G17" s="104"/>
      <c r="H17" s="119"/>
    </row>
    <row r="18" spans="1:8" s="35" customFormat="1" ht="14.25" customHeight="1" x14ac:dyDescent="0.25">
      <c r="A18" s="10"/>
      <c r="B18" s="41" t="s">
        <v>35</v>
      </c>
      <c r="C18" s="10" t="s">
        <v>657</v>
      </c>
      <c r="D18" s="10"/>
      <c r="E18" s="104"/>
      <c r="F18" s="119"/>
      <c r="G18" s="104"/>
      <c r="H18" s="119"/>
    </row>
    <row r="19" spans="1:8" s="35" customFormat="1" x14ac:dyDescent="0.25">
      <c r="A19" s="10"/>
      <c r="B19" s="10"/>
      <c r="C19" s="192" t="s">
        <v>764</v>
      </c>
      <c r="D19" s="192"/>
      <c r="E19" s="192"/>
      <c r="F19" s="192"/>
      <c r="G19" s="192"/>
      <c r="H19" s="192"/>
    </row>
    <row r="20" spans="1:8" s="35" customFormat="1" x14ac:dyDescent="0.25">
      <c r="A20" s="192"/>
      <c r="B20" s="192"/>
      <c r="C20" s="192" t="s">
        <v>765</v>
      </c>
      <c r="D20" s="192"/>
      <c r="E20" s="192"/>
      <c r="F20" s="192"/>
      <c r="G20" s="192"/>
      <c r="H20" s="192"/>
    </row>
    <row r="21" spans="1:8" s="207" customFormat="1" x14ac:dyDescent="0.25">
      <c r="A21" s="206"/>
      <c r="B21" s="206"/>
      <c r="C21" s="205" t="s">
        <v>760</v>
      </c>
      <c r="D21" s="206"/>
      <c r="E21" s="206"/>
      <c r="F21" s="206"/>
      <c r="G21" s="206"/>
      <c r="H21" s="206"/>
    </row>
    <row r="22" spans="1:8" s="207" customFormat="1" x14ac:dyDescent="0.25">
      <c r="A22" s="206"/>
      <c r="B22" s="206"/>
      <c r="C22" s="205" t="s">
        <v>761</v>
      </c>
      <c r="D22" s="206"/>
      <c r="E22" s="206"/>
      <c r="F22" s="206"/>
      <c r="G22" s="206"/>
      <c r="H22" s="206"/>
    </row>
    <row r="23" spans="1:8" s="207" customFormat="1" x14ac:dyDescent="0.25">
      <c r="A23" s="206"/>
      <c r="B23" s="206"/>
      <c r="C23" s="205" t="s">
        <v>758</v>
      </c>
      <c r="D23" s="206"/>
      <c r="E23" s="206"/>
      <c r="F23" s="206"/>
      <c r="G23" s="206"/>
      <c r="H23" s="206"/>
    </row>
    <row r="24" spans="1:8" s="207" customFormat="1" x14ac:dyDescent="0.25">
      <c r="A24" s="206"/>
      <c r="B24" s="206"/>
      <c r="C24" s="205" t="s">
        <v>759</v>
      </c>
      <c r="D24" s="206"/>
      <c r="E24" s="206"/>
      <c r="F24" s="206"/>
      <c r="G24" s="206"/>
      <c r="H24" s="206"/>
    </row>
    <row r="25" spans="1:8" s="35" customFormat="1" x14ac:dyDescent="0.25">
      <c r="A25" s="10"/>
      <c r="B25" s="10"/>
      <c r="C25" s="192" t="s">
        <v>762</v>
      </c>
      <c r="D25" s="192"/>
      <c r="E25" s="192"/>
      <c r="F25" s="192"/>
      <c r="G25" s="192"/>
      <c r="H25" s="192"/>
    </row>
    <row r="26" spans="1:8" x14ac:dyDescent="0.2">
      <c r="C26" s="196" t="s">
        <v>763</v>
      </c>
      <c r="D26" s="35"/>
      <c r="E26" s="35"/>
      <c r="F26" s="35"/>
      <c r="G26" s="35"/>
      <c r="H26" s="35"/>
    </row>
    <row r="27" spans="1:8" s="137" customFormat="1" ht="17.25" customHeight="1" x14ac:dyDescent="0.2">
      <c r="B27" s="138" t="s">
        <v>468</v>
      </c>
    </row>
    <row r="28" spans="1:8" x14ac:dyDescent="0.2">
      <c r="C28" s="35"/>
      <c r="D28" s="35"/>
      <c r="E28" s="35"/>
      <c r="F28" s="35"/>
      <c r="G28" s="35"/>
      <c r="H28" s="35"/>
    </row>
    <row r="29" spans="1:8" x14ac:dyDescent="0.2">
      <c r="C29" s="133"/>
      <c r="D29" s="134"/>
      <c r="E29" s="35"/>
      <c r="F29" s="35"/>
      <c r="G29" s="35"/>
      <c r="H29" s="35"/>
    </row>
    <row r="30" spans="1:8" x14ac:dyDescent="0.2">
      <c r="C30" s="133"/>
      <c r="D30" s="134"/>
      <c r="E30" s="35"/>
      <c r="F30" s="35"/>
      <c r="G30" s="35"/>
      <c r="H30" s="35"/>
    </row>
    <row r="31" spans="1:8" x14ac:dyDescent="0.2">
      <c r="C31" s="135"/>
      <c r="D31" s="136"/>
    </row>
    <row r="32" spans="1:8" x14ac:dyDescent="0.2">
      <c r="C32" s="135"/>
      <c r="D32" s="136"/>
    </row>
    <row r="33" spans="3:4" x14ac:dyDescent="0.2">
      <c r="C33" s="135"/>
      <c r="D33" s="136"/>
    </row>
    <row r="34" spans="3:4" x14ac:dyDescent="0.2">
      <c r="C34" s="135"/>
      <c r="D34" s="136"/>
    </row>
    <row r="35" spans="3:4" x14ac:dyDescent="0.2">
      <c r="C35" s="135"/>
      <c r="D35" s="136"/>
    </row>
    <row r="36" spans="3:4" x14ac:dyDescent="0.2">
      <c r="C36" s="135"/>
      <c r="D36" s="136"/>
    </row>
    <row r="37" spans="3:4" x14ac:dyDescent="0.2">
      <c r="C37" s="135"/>
      <c r="D37" s="136"/>
    </row>
    <row r="38" spans="3:4" x14ac:dyDescent="0.2">
      <c r="C38" s="135"/>
      <c r="D38" s="136"/>
    </row>
  </sheetData>
  <hyperlinks>
    <hyperlink ref="B27" location="'Table of Contents'!A1" display="Back to Table of Contents"/>
  </hyperlinks>
  <pageMargins left="0.25" right="0.25" top="0.75" bottom="0.75" header="0.3" footer="0.3"/>
  <pageSetup scale="92" pageOrder="overThenDown"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5"/>
  <sheetViews>
    <sheetView view="pageBreakPreview" zoomScale="98" zoomScaleNormal="100" zoomScaleSheetLayoutView="98" workbookViewId="0">
      <selection activeCell="C30" sqref="C30"/>
    </sheetView>
  </sheetViews>
  <sheetFormatPr defaultColWidth="9.140625" defaultRowHeight="12.75" x14ac:dyDescent="0.2"/>
  <cols>
    <col min="1" max="1" width="2.140625" style="30" customWidth="1"/>
    <col min="2" max="2" width="18.42578125" style="30" customWidth="1"/>
    <col min="3" max="3" width="35.28515625" style="30" customWidth="1"/>
    <col min="4" max="4" width="20.7109375" style="30" customWidth="1"/>
    <col min="5" max="5" width="23.42578125" style="30" customWidth="1"/>
    <col min="6" max="6" width="20.7109375" style="30" customWidth="1"/>
    <col min="7" max="7" width="24.7109375" style="30" customWidth="1"/>
    <col min="8" max="8" width="20.28515625" style="30" customWidth="1"/>
    <col min="9" max="9" width="24.85546875" style="30" customWidth="1"/>
    <col min="10" max="10" width="9.140625" style="30"/>
    <col min="11" max="12" width="9.140625" style="34"/>
    <col min="13" max="13" width="9.140625" style="93"/>
    <col min="14" max="16384" width="9.140625" style="30"/>
  </cols>
  <sheetData>
    <row r="1" spans="1:13" s="35" customFormat="1" ht="21.75" customHeight="1" x14ac:dyDescent="0.2">
      <c r="A1" s="110" t="s">
        <v>811</v>
      </c>
      <c r="B1" s="204"/>
      <c r="C1" s="204"/>
      <c r="D1" s="204"/>
      <c r="E1" s="204"/>
      <c r="F1" s="204"/>
      <c r="G1" s="204"/>
      <c r="H1" s="204"/>
      <c r="I1" s="204"/>
    </row>
    <row r="2" spans="1:13" s="276" customFormat="1" ht="21.75" customHeight="1" x14ac:dyDescent="0.2">
      <c r="A2" s="274" t="s">
        <v>631</v>
      </c>
      <c r="B2" s="275"/>
      <c r="C2" s="275"/>
      <c r="D2" s="275"/>
      <c r="E2" s="275"/>
      <c r="F2" s="275"/>
      <c r="G2" s="275"/>
      <c r="H2" s="275"/>
      <c r="I2" s="275"/>
    </row>
    <row r="3" spans="1:13" ht="51" x14ac:dyDescent="0.2">
      <c r="B3" s="247" t="s">
        <v>201</v>
      </c>
      <c r="C3" s="299" t="s">
        <v>202</v>
      </c>
      <c r="D3" s="202" t="s">
        <v>846</v>
      </c>
      <c r="E3" s="203" t="s">
        <v>841</v>
      </c>
      <c r="F3" s="202" t="s">
        <v>847</v>
      </c>
      <c r="G3" s="203" t="s">
        <v>843</v>
      </c>
      <c r="H3" s="271" t="s">
        <v>848</v>
      </c>
      <c r="I3" s="203" t="s">
        <v>845</v>
      </c>
      <c r="K3" s="30"/>
      <c r="L3" s="30"/>
      <c r="M3" s="30"/>
    </row>
    <row r="4" spans="1:13" ht="14.25" customHeight="1" x14ac:dyDescent="0.2">
      <c r="B4" s="322" t="s">
        <v>203</v>
      </c>
      <c r="C4" s="122" t="s">
        <v>204</v>
      </c>
      <c r="D4" s="431">
        <v>9.403760950917901</v>
      </c>
      <c r="E4" s="429" t="s">
        <v>256</v>
      </c>
      <c r="F4" s="305">
        <v>5.5503226080775852</v>
      </c>
      <c r="G4" s="123" t="s">
        <v>255</v>
      </c>
      <c r="H4" s="428">
        <v>3.7666788670203788</v>
      </c>
      <c r="I4" s="435" t="s">
        <v>254</v>
      </c>
      <c r="K4" s="30"/>
      <c r="L4" s="30"/>
      <c r="M4" s="30"/>
    </row>
    <row r="5" spans="1:13" ht="14.25" customHeight="1" x14ac:dyDescent="0.2">
      <c r="B5" s="322" t="s">
        <v>203</v>
      </c>
      <c r="C5" s="122" t="s">
        <v>205</v>
      </c>
      <c r="D5" s="432">
        <v>11.186711300441033</v>
      </c>
      <c r="E5" s="429" t="s">
        <v>259</v>
      </c>
      <c r="F5" s="306">
        <v>3.396087817933549</v>
      </c>
      <c r="G5" s="123" t="s">
        <v>258</v>
      </c>
      <c r="H5" s="429">
        <v>2.5020982302796075</v>
      </c>
      <c r="I5" s="436" t="s">
        <v>257</v>
      </c>
      <c r="K5" s="30"/>
      <c r="L5" s="30"/>
      <c r="M5" s="30"/>
    </row>
    <row r="6" spans="1:13" ht="14.25" customHeight="1" x14ac:dyDescent="0.2">
      <c r="B6" s="323"/>
      <c r="C6" s="124"/>
      <c r="D6" s="430"/>
      <c r="E6" s="439"/>
      <c r="F6" s="304"/>
      <c r="G6" s="125"/>
      <c r="H6" s="430"/>
      <c r="I6" s="437"/>
      <c r="K6" s="30"/>
      <c r="L6" s="30"/>
      <c r="M6" s="30"/>
    </row>
    <row r="7" spans="1:13" ht="14.25" customHeight="1" x14ac:dyDescent="0.2">
      <c r="B7" s="322" t="s">
        <v>207</v>
      </c>
      <c r="C7" s="122" t="s">
        <v>260</v>
      </c>
      <c r="D7" s="431">
        <v>13.373838648597836</v>
      </c>
      <c r="E7" s="429" t="s">
        <v>263</v>
      </c>
      <c r="F7" s="305">
        <v>5.0603722653014316</v>
      </c>
      <c r="G7" s="123" t="s">
        <v>262</v>
      </c>
      <c r="H7" s="428">
        <v>4.0566910191202794</v>
      </c>
      <c r="I7" s="435" t="s">
        <v>261</v>
      </c>
      <c r="K7" s="30"/>
      <c r="L7" s="30"/>
      <c r="M7" s="30"/>
    </row>
    <row r="8" spans="1:13" ht="14.25" customHeight="1" x14ac:dyDescent="0.2">
      <c r="B8" s="322" t="s">
        <v>207</v>
      </c>
      <c r="C8" s="122" t="s">
        <v>264</v>
      </c>
      <c r="D8" s="431">
        <v>11.603526953053466</v>
      </c>
      <c r="E8" s="429" t="s">
        <v>267</v>
      </c>
      <c r="F8" s="305">
        <v>3.8958501349707406</v>
      </c>
      <c r="G8" s="123" t="s">
        <v>266</v>
      </c>
      <c r="H8" s="428">
        <v>2.8927918362967682</v>
      </c>
      <c r="I8" s="435" t="s">
        <v>265</v>
      </c>
      <c r="K8" s="30"/>
      <c r="L8" s="30"/>
      <c r="M8" s="30"/>
    </row>
    <row r="9" spans="1:13" ht="14.25" customHeight="1" x14ac:dyDescent="0.2">
      <c r="B9" s="322" t="s">
        <v>207</v>
      </c>
      <c r="C9" s="122" t="s">
        <v>268</v>
      </c>
      <c r="D9" s="432">
        <v>11.079399056108988</v>
      </c>
      <c r="E9" s="429" t="s">
        <v>271</v>
      </c>
      <c r="F9" s="305">
        <v>3.8524364531232598</v>
      </c>
      <c r="G9" s="123" t="s">
        <v>270</v>
      </c>
      <c r="H9" s="428">
        <v>2.851958406279282</v>
      </c>
      <c r="I9" s="435" t="s">
        <v>269</v>
      </c>
      <c r="K9" s="30"/>
      <c r="L9" s="30"/>
      <c r="M9" s="30"/>
    </row>
    <row r="10" spans="1:13" ht="14.25" customHeight="1" x14ac:dyDescent="0.2">
      <c r="B10" s="322" t="s">
        <v>207</v>
      </c>
      <c r="C10" s="122" t="s">
        <v>272</v>
      </c>
      <c r="D10" s="432">
        <v>10.785159332136065</v>
      </c>
      <c r="E10" s="429" t="s">
        <v>275</v>
      </c>
      <c r="F10" s="305">
        <v>3.6794832385127618</v>
      </c>
      <c r="G10" s="123" t="s">
        <v>274</v>
      </c>
      <c r="H10" s="428">
        <v>2.5485768538194566</v>
      </c>
      <c r="I10" s="435" t="s">
        <v>273</v>
      </c>
      <c r="K10" s="30"/>
      <c r="L10" s="30"/>
      <c r="M10" s="30"/>
    </row>
    <row r="11" spans="1:13" ht="14.25" customHeight="1" x14ac:dyDescent="0.2">
      <c r="B11" s="322" t="s">
        <v>207</v>
      </c>
      <c r="C11" s="122" t="s">
        <v>276</v>
      </c>
      <c r="D11" s="432">
        <v>9.4240095291597132</v>
      </c>
      <c r="E11" s="429" t="s">
        <v>279</v>
      </c>
      <c r="F11" s="306">
        <v>2.2008883018140493</v>
      </c>
      <c r="G11" s="123" t="s">
        <v>278</v>
      </c>
      <c r="H11" s="429">
        <v>1.391233265601366</v>
      </c>
      <c r="I11" s="435" t="s">
        <v>277</v>
      </c>
      <c r="K11" s="30"/>
      <c r="L11" s="30"/>
      <c r="M11" s="30"/>
    </row>
    <row r="12" spans="1:13" ht="14.25" customHeight="1" x14ac:dyDescent="0.2">
      <c r="B12" s="324"/>
      <c r="C12" s="126"/>
      <c r="D12" s="430"/>
      <c r="E12" s="439"/>
      <c r="F12" s="304"/>
      <c r="G12" s="125"/>
      <c r="H12" s="430"/>
      <c r="I12" s="437"/>
      <c r="K12" s="30"/>
      <c r="L12" s="30"/>
      <c r="M12" s="30"/>
    </row>
    <row r="13" spans="1:13" ht="14.25" customHeight="1" x14ac:dyDescent="0.2">
      <c r="B13" s="325" t="s">
        <v>280</v>
      </c>
      <c r="C13" s="127" t="s">
        <v>281</v>
      </c>
      <c r="D13" s="432">
        <v>12.013749034484722</v>
      </c>
      <c r="E13" s="429" t="s">
        <v>284</v>
      </c>
      <c r="F13" s="305">
        <v>6.6141633102382951</v>
      </c>
      <c r="G13" s="123" t="s">
        <v>283</v>
      </c>
      <c r="H13" s="434">
        <v>6.1168391383046643</v>
      </c>
      <c r="I13" s="435" t="s">
        <v>282</v>
      </c>
      <c r="K13" s="30"/>
      <c r="L13" s="30"/>
      <c r="M13" s="30"/>
    </row>
    <row r="14" spans="1:13" ht="14.25" customHeight="1" x14ac:dyDescent="0.2">
      <c r="B14" s="325" t="s">
        <v>280</v>
      </c>
      <c r="C14" s="127" t="s">
        <v>285</v>
      </c>
      <c r="D14" s="432">
        <v>11.477457840654887</v>
      </c>
      <c r="E14" s="429" t="s">
        <v>288</v>
      </c>
      <c r="F14" s="305">
        <v>4.8581834422695609</v>
      </c>
      <c r="G14" s="123" t="s">
        <v>287</v>
      </c>
      <c r="H14" s="431">
        <v>3.6255794810344044</v>
      </c>
      <c r="I14" s="435" t="s">
        <v>286</v>
      </c>
      <c r="K14" s="30"/>
      <c r="L14" s="30"/>
      <c r="M14" s="30"/>
    </row>
    <row r="15" spans="1:13" ht="14.25" customHeight="1" x14ac:dyDescent="0.2">
      <c r="B15" s="325" t="s">
        <v>280</v>
      </c>
      <c r="C15" s="127" t="s">
        <v>289</v>
      </c>
      <c r="D15" s="432">
        <v>10.848582346946021</v>
      </c>
      <c r="E15" s="429" t="s">
        <v>292</v>
      </c>
      <c r="F15" s="306">
        <v>2.880819447845818</v>
      </c>
      <c r="G15" s="123" t="s">
        <v>291</v>
      </c>
      <c r="H15" s="432">
        <v>1.9223635594294421</v>
      </c>
      <c r="I15" s="435" t="s">
        <v>290</v>
      </c>
      <c r="K15" s="30"/>
      <c r="L15" s="30"/>
      <c r="M15" s="30"/>
    </row>
    <row r="16" spans="1:13" ht="14.25" customHeight="1" x14ac:dyDescent="0.2">
      <c r="B16" s="324"/>
      <c r="C16" s="126"/>
      <c r="D16" s="430"/>
      <c r="E16" s="439"/>
      <c r="F16" s="304"/>
      <c r="G16" s="125"/>
      <c r="H16" s="430"/>
      <c r="I16" s="437"/>
      <c r="K16" s="30"/>
      <c r="L16" s="30"/>
      <c r="M16" s="30"/>
    </row>
    <row r="17" spans="2:13" ht="14.25" customHeight="1" x14ac:dyDescent="0.2">
      <c r="B17" s="325" t="s">
        <v>293</v>
      </c>
      <c r="C17" s="128" t="s">
        <v>294</v>
      </c>
      <c r="D17" s="432">
        <v>12.713218550701107</v>
      </c>
      <c r="E17" s="429" t="s">
        <v>297</v>
      </c>
      <c r="F17" s="315">
        <v>2.869509522046882</v>
      </c>
      <c r="G17" s="123" t="s">
        <v>296</v>
      </c>
      <c r="H17" s="433" t="s">
        <v>295</v>
      </c>
      <c r="I17" s="438" t="s">
        <v>295</v>
      </c>
      <c r="K17" s="30"/>
      <c r="L17" s="30"/>
      <c r="M17" s="30"/>
    </row>
    <row r="18" spans="2:13" ht="14.25" customHeight="1" x14ac:dyDescent="0.2">
      <c r="B18" s="325" t="s">
        <v>293</v>
      </c>
      <c r="C18" s="128" t="s">
        <v>298</v>
      </c>
      <c r="D18" s="432">
        <v>11.414056437883646</v>
      </c>
      <c r="E18" s="429" t="s">
        <v>301</v>
      </c>
      <c r="F18" s="305">
        <v>2.2973700631417686</v>
      </c>
      <c r="G18" s="123" t="s">
        <v>300</v>
      </c>
      <c r="H18" s="431">
        <v>2.1472400273115082</v>
      </c>
      <c r="I18" s="435" t="s">
        <v>299</v>
      </c>
      <c r="K18" s="30"/>
      <c r="L18" s="30"/>
      <c r="M18" s="30"/>
    </row>
    <row r="19" spans="2:13" ht="14.25" customHeight="1" x14ac:dyDescent="0.2">
      <c r="B19" s="325" t="s">
        <v>293</v>
      </c>
      <c r="C19" s="128" t="s">
        <v>302</v>
      </c>
      <c r="D19" s="432">
        <v>10.780470201823048</v>
      </c>
      <c r="E19" s="429" t="s">
        <v>305</v>
      </c>
      <c r="F19" s="306">
        <v>4.3949840130328557</v>
      </c>
      <c r="G19" s="123" t="s">
        <v>304</v>
      </c>
      <c r="H19" s="432">
        <v>2.9710475396252964</v>
      </c>
      <c r="I19" s="435" t="s">
        <v>303</v>
      </c>
      <c r="K19" s="30"/>
      <c r="L19" s="30"/>
      <c r="M19" s="30"/>
    </row>
    <row r="20" spans="2:13" x14ac:dyDescent="0.2">
      <c r="B20" s="6"/>
      <c r="C20" s="6"/>
      <c r="D20" s="6"/>
      <c r="E20" s="6"/>
      <c r="F20" s="6"/>
      <c r="G20" s="6"/>
      <c r="H20" s="6"/>
      <c r="I20" s="12"/>
      <c r="K20" s="30"/>
      <c r="L20" s="30"/>
      <c r="M20" s="30"/>
    </row>
    <row r="21" spans="2:13" s="35" customFormat="1" x14ac:dyDescent="0.25">
      <c r="B21" s="41" t="s">
        <v>219</v>
      </c>
      <c r="C21" s="42" t="s">
        <v>33</v>
      </c>
      <c r="D21" s="192"/>
      <c r="E21" s="104"/>
      <c r="F21" s="104"/>
      <c r="G21" s="104"/>
      <c r="H21" s="104"/>
      <c r="I21" s="104"/>
    </row>
    <row r="22" spans="2:13" s="35" customFormat="1" x14ac:dyDescent="0.25">
      <c r="B22" s="41" t="s">
        <v>34</v>
      </c>
      <c r="C22" s="196" t="s">
        <v>580</v>
      </c>
      <c r="D22" s="192"/>
      <c r="E22" s="104"/>
      <c r="F22" s="104"/>
      <c r="G22" s="104"/>
      <c r="H22" s="104"/>
      <c r="I22" s="104"/>
    </row>
    <row r="23" spans="2:13" s="35" customFormat="1" x14ac:dyDescent="0.25">
      <c r="B23" s="41" t="s">
        <v>220</v>
      </c>
      <c r="C23" s="192" t="s">
        <v>579</v>
      </c>
      <c r="D23" s="192"/>
      <c r="E23" s="104"/>
      <c r="F23" s="119"/>
      <c r="G23" s="104"/>
      <c r="H23" s="119"/>
      <c r="I23" s="104"/>
    </row>
    <row r="24" spans="2:13" s="35" customFormat="1" ht="13.5" customHeight="1" x14ac:dyDescent="0.25">
      <c r="B24" s="41" t="s">
        <v>35</v>
      </c>
      <c r="C24" s="107" t="s">
        <v>657</v>
      </c>
      <c r="D24" s="107"/>
      <c r="E24" s="129"/>
      <c r="F24" s="130"/>
      <c r="G24" s="129"/>
      <c r="H24" s="130"/>
      <c r="I24" s="129"/>
    </row>
    <row r="25" spans="2:13" s="35" customFormat="1" x14ac:dyDescent="0.25">
      <c r="B25" s="192"/>
      <c r="C25" s="107" t="s">
        <v>664</v>
      </c>
      <c r="D25" s="107"/>
      <c r="E25" s="107"/>
      <c r="F25" s="107"/>
      <c r="G25" s="107"/>
      <c r="H25" s="107"/>
      <c r="I25" s="107"/>
      <c r="K25" s="418"/>
      <c r="L25" s="418"/>
      <c r="M25" s="212"/>
    </row>
    <row r="26" spans="2:13" s="35" customFormat="1" x14ac:dyDescent="0.25">
      <c r="B26" s="192"/>
      <c r="C26" s="213" t="s">
        <v>655</v>
      </c>
      <c r="D26" s="107"/>
      <c r="E26" s="107"/>
      <c r="F26" s="107"/>
      <c r="G26" s="107"/>
      <c r="H26" s="107"/>
      <c r="I26" s="107"/>
      <c r="K26" s="418"/>
      <c r="L26" s="418"/>
      <c r="M26" s="212"/>
    </row>
    <row r="27" spans="2:13" s="35" customFormat="1" x14ac:dyDescent="0.25">
      <c r="B27" s="192"/>
      <c r="C27" s="213" t="s">
        <v>656</v>
      </c>
      <c r="D27" s="107"/>
      <c r="E27" s="107"/>
      <c r="F27" s="107"/>
      <c r="G27" s="107"/>
      <c r="H27" s="107"/>
      <c r="I27" s="107"/>
      <c r="K27" s="418"/>
      <c r="L27" s="418"/>
      <c r="M27" s="212"/>
    </row>
    <row r="28" spans="2:13" s="35" customFormat="1" ht="13.5" customHeight="1" x14ac:dyDescent="0.25">
      <c r="B28" s="192"/>
      <c r="C28" s="107" t="s">
        <v>662</v>
      </c>
      <c r="D28" s="212"/>
      <c r="E28" s="212"/>
      <c r="F28" s="212"/>
      <c r="G28" s="212"/>
      <c r="H28" s="212"/>
      <c r="I28" s="212"/>
      <c r="K28" s="418"/>
      <c r="L28" s="418"/>
      <c r="M28" s="212"/>
    </row>
    <row r="29" spans="2:13" s="35" customFormat="1" ht="12.75" customHeight="1" x14ac:dyDescent="0.25">
      <c r="C29" s="107" t="s">
        <v>663</v>
      </c>
      <c r="D29" s="212"/>
      <c r="E29" s="212"/>
      <c r="F29" s="212"/>
      <c r="G29" s="212"/>
      <c r="H29" s="212"/>
      <c r="I29" s="212"/>
      <c r="K29" s="418"/>
      <c r="L29" s="418"/>
      <c r="M29" s="212"/>
    </row>
    <row r="30" spans="2:13" s="35" customFormat="1" ht="12.75" customHeight="1" x14ac:dyDescent="0.25">
      <c r="C30" s="107" t="s">
        <v>983</v>
      </c>
      <c r="D30" s="212"/>
      <c r="E30" s="212"/>
      <c r="F30" s="212"/>
      <c r="G30" s="212"/>
      <c r="H30" s="212"/>
      <c r="I30" s="212"/>
      <c r="K30" s="418"/>
      <c r="L30" s="418"/>
      <c r="M30" s="212"/>
    </row>
    <row r="31" spans="2:13" s="35" customFormat="1" x14ac:dyDescent="0.25">
      <c r="C31" s="107" t="s">
        <v>767</v>
      </c>
      <c r="D31" s="212"/>
      <c r="E31" s="212"/>
      <c r="F31" s="212"/>
      <c r="G31" s="212"/>
      <c r="H31" s="212"/>
      <c r="I31" s="212"/>
      <c r="K31" s="418"/>
      <c r="L31" s="418"/>
      <c r="M31" s="212"/>
    </row>
    <row r="32" spans="2:13" s="35" customFormat="1" x14ac:dyDescent="0.25">
      <c r="C32" s="213" t="s">
        <v>961</v>
      </c>
      <c r="D32" s="212"/>
      <c r="E32" s="212"/>
      <c r="F32" s="212"/>
      <c r="G32" s="212"/>
      <c r="H32" s="212"/>
      <c r="I32" s="212"/>
      <c r="K32" s="418"/>
      <c r="L32" s="418"/>
      <c r="M32" s="212"/>
    </row>
    <row r="33" spans="2:17" ht="13.5" customHeight="1" x14ac:dyDescent="0.2">
      <c r="C33" s="149"/>
      <c r="D33" s="150"/>
      <c r="E33" s="150"/>
      <c r="F33" s="150"/>
      <c r="G33" s="150"/>
      <c r="H33" s="150"/>
      <c r="I33" s="150"/>
    </row>
    <row r="34" spans="2:17" s="141" customFormat="1" ht="14.25" x14ac:dyDescent="0.2">
      <c r="B34" s="138" t="s">
        <v>468</v>
      </c>
      <c r="C34" s="142"/>
      <c r="D34" s="142"/>
      <c r="E34" s="142"/>
      <c r="F34" s="142"/>
      <c r="G34" s="142"/>
      <c r="H34" s="142"/>
      <c r="I34" s="142"/>
      <c r="K34" s="143"/>
      <c r="L34" s="143"/>
      <c r="M34" s="142"/>
    </row>
    <row r="35" spans="2:17" x14ac:dyDescent="0.2">
      <c r="C35" s="93"/>
      <c r="D35" s="93"/>
      <c r="E35" s="93"/>
      <c r="F35" s="93"/>
      <c r="G35" s="93"/>
      <c r="H35" s="93"/>
      <c r="I35" s="93"/>
    </row>
    <row r="41" spans="2:17" x14ac:dyDescent="0.2">
      <c r="Q41" s="131"/>
    </row>
    <row r="42" spans="2:17" x14ac:dyDescent="0.2">
      <c r="Q42" s="131"/>
    </row>
    <row r="43" spans="2:17" x14ac:dyDescent="0.2">
      <c r="Q43" s="131" t="s">
        <v>306</v>
      </c>
    </row>
    <row r="44" spans="2:17" x14ac:dyDescent="0.2">
      <c r="Q44" s="131"/>
    </row>
    <row r="45" spans="2:17" x14ac:dyDescent="0.2">
      <c r="Q45" s="131"/>
    </row>
    <row r="46" spans="2:17" x14ac:dyDescent="0.2">
      <c r="Q46" s="131"/>
    </row>
    <row r="47" spans="2:17" x14ac:dyDescent="0.2">
      <c r="Q47" s="131"/>
    </row>
    <row r="48" spans="2:17" x14ac:dyDescent="0.2">
      <c r="Q48" s="131"/>
    </row>
    <row r="49" spans="17:17" x14ac:dyDescent="0.2">
      <c r="Q49" s="131" t="s">
        <v>306</v>
      </c>
    </row>
    <row r="50" spans="17:17" x14ac:dyDescent="0.2">
      <c r="Q50" s="131"/>
    </row>
    <row r="51" spans="17:17" x14ac:dyDescent="0.2">
      <c r="Q51" s="131"/>
    </row>
    <row r="52" spans="17:17" x14ac:dyDescent="0.2">
      <c r="Q52" s="131" t="s">
        <v>307</v>
      </c>
    </row>
    <row r="53" spans="17:17" x14ac:dyDescent="0.2">
      <c r="Q53" s="131"/>
    </row>
    <row r="54" spans="17:17" x14ac:dyDescent="0.2">
      <c r="Q54" s="131"/>
    </row>
    <row r="55" spans="17:17" x14ac:dyDescent="0.2">
      <c r="Q55" s="131"/>
    </row>
    <row r="56" spans="17:17" x14ac:dyDescent="0.2">
      <c r="Q56" s="131" t="s">
        <v>306</v>
      </c>
    </row>
    <row r="57" spans="17:17" x14ac:dyDescent="0.2">
      <c r="Q57" s="131"/>
    </row>
    <row r="58" spans="17:17" x14ac:dyDescent="0.2">
      <c r="Q58" s="131"/>
    </row>
    <row r="59" spans="17:17" x14ac:dyDescent="0.2">
      <c r="Q59" s="131"/>
    </row>
    <row r="60" spans="17:17" x14ac:dyDescent="0.2">
      <c r="Q60" s="131" t="s">
        <v>306</v>
      </c>
    </row>
    <row r="61" spans="17:17" x14ac:dyDescent="0.2">
      <c r="Q61" s="131"/>
    </row>
    <row r="62" spans="17:17" x14ac:dyDescent="0.2">
      <c r="Q62" s="131"/>
    </row>
    <row r="63" spans="17:17" x14ac:dyDescent="0.2">
      <c r="Q63" s="131"/>
    </row>
    <row r="64" spans="17:17" x14ac:dyDescent="0.2">
      <c r="Q64" s="131"/>
    </row>
    <row r="65" spans="17:17" x14ac:dyDescent="0.2">
      <c r="Q65" s="131" t="s">
        <v>306</v>
      </c>
    </row>
  </sheetData>
  <hyperlinks>
    <hyperlink ref="B34" location="'Table of Contents'!A1" display="Back to Table of Contents"/>
  </hyperlinks>
  <pageMargins left="0.25" right="0.25" top="0.75" bottom="0.75" header="0.3" footer="0.3"/>
  <pageSetup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view="pageBreakPreview" zoomScale="95" zoomScaleNormal="100" zoomScaleSheetLayoutView="95" workbookViewId="0">
      <selection activeCell="O22" sqref="O22"/>
    </sheetView>
  </sheetViews>
  <sheetFormatPr defaultColWidth="9.140625" defaultRowHeight="12.75" x14ac:dyDescent="0.2"/>
  <cols>
    <col min="1" max="1" width="2.28515625" style="30" customWidth="1"/>
    <col min="2" max="2" width="12" style="30" customWidth="1"/>
    <col min="3" max="3" width="25.7109375" style="30" customWidth="1"/>
    <col min="4" max="4" width="24.85546875" style="30" customWidth="1"/>
    <col min="5" max="8" width="25.7109375" style="30" customWidth="1"/>
    <col min="9" max="10" width="9.140625" style="30"/>
    <col min="11" max="11" width="10.5703125" style="30" customWidth="1"/>
    <col min="12" max="14" width="9.140625" style="30"/>
    <col min="15" max="15" width="11" style="30" customWidth="1"/>
    <col min="16" max="18" width="9.140625" style="30"/>
    <col min="19" max="19" width="14.42578125" style="30" customWidth="1"/>
    <col min="20" max="16384" width="9.140625" style="30"/>
  </cols>
  <sheetData>
    <row r="1" spans="1:11" ht="21.75" customHeight="1" x14ac:dyDescent="0.2">
      <c r="A1" s="110" t="s">
        <v>812</v>
      </c>
      <c r="B1" s="110"/>
      <c r="C1" s="110"/>
      <c r="D1" s="110"/>
      <c r="E1" s="110"/>
      <c r="F1" s="110"/>
      <c r="G1" s="110"/>
      <c r="H1" s="110"/>
    </row>
    <row r="2" spans="1:11" s="46" customFormat="1" ht="21.75" customHeight="1" x14ac:dyDescent="0.25">
      <c r="A2" s="110" t="s">
        <v>538</v>
      </c>
      <c r="B2" s="110"/>
      <c r="C2" s="110"/>
      <c r="D2" s="110"/>
      <c r="E2" s="110"/>
      <c r="F2" s="110"/>
      <c r="G2" s="110"/>
      <c r="H2" s="110"/>
    </row>
    <row r="3" spans="1:11" ht="51" x14ac:dyDescent="0.2">
      <c r="A3" s="6"/>
      <c r="B3" s="214" t="s">
        <v>0</v>
      </c>
      <c r="C3" s="202" t="s">
        <v>840</v>
      </c>
      <c r="D3" s="203" t="s">
        <v>841</v>
      </c>
      <c r="E3" s="202" t="s">
        <v>842</v>
      </c>
      <c r="F3" s="203" t="s">
        <v>843</v>
      </c>
      <c r="G3" s="202" t="s">
        <v>844</v>
      </c>
      <c r="H3" s="203" t="s">
        <v>845</v>
      </c>
    </row>
    <row r="4" spans="1:11" ht="14.25" customHeight="1" x14ac:dyDescent="0.2">
      <c r="A4" s="6"/>
      <c r="B4" s="155">
        <v>2003</v>
      </c>
      <c r="C4" s="216">
        <v>27.486174522764458</v>
      </c>
      <c r="D4" s="310" t="s">
        <v>438</v>
      </c>
      <c r="E4" s="38">
        <v>22.453476880363706</v>
      </c>
      <c r="F4" s="310" t="s">
        <v>429</v>
      </c>
      <c r="G4" s="38">
        <v>20.882441873201</v>
      </c>
      <c r="H4" s="307" t="s">
        <v>420</v>
      </c>
    </row>
    <row r="5" spans="1:11" ht="14.25" customHeight="1" x14ac:dyDescent="0.2">
      <c r="A5" s="6"/>
      <c r="B5" s="155">
        <v>2005</v>
      </c>
      <c r="C5" s="216">
        <v>23.890521626022778</v>
      </c>
      <c r="D5" s="310" t="s">
        <v>439</v>
      </c>
      <c r="E5" s="38">
        <v>18.116817733763178</v>
      </c>
      <c r="F5" s="310" t="s">
        <v>430</v>
      </c>
      <c r="G5" s="38">
        <v>17.679136993576055</v>
      </c>
      <c r="H5" s="308" t="s">
        <v>421</v>
      </c>
    </row>
    <row r="6" spans="1:11" ht="14.25" customHeight="1" x14ac:dyDescent="0.2">
      <c r="A6" s="6"/>
      <c r="B6" s="155">
        <v>2007</v>
      </c>
      <c r="C6" s="216">
        <v>20.622147790308638</v>
      </c>
      <c r="D6" s="310" t="s">
        <v>440</v>
      </c>
      <c r="E6" s="38">
        <v>18.339963620885769</v>
      </c>
      <c r="F6" s="310" t="s">
        <v>431</v>
      </c>
      <c r="G6" s="38">
        <v>15.587129494476686</v>
      </c>
      <c r="H6" s="308" t="s">
        <v>422</v>
      </c>
    </row>
    <row r="7" spans="1:11" ht="14.25" customHeight="1" x14ac:dyDescent="0.2">
      <c r="A7" s="6"/>
      <c r="B7" s="155">
        <v>2008</v>
      </c>
      <c r="C7" s="216">
        <v>20.534358743405008</v>
      </c>
      <c r="D7" s="310" t="s">
        <v>441</v>
      </c>
      <c r="E7" s="38">
        <v>14.193171547464937</v>
      </c>
      <c r="F7" s="310" t="s">
        <v>432</v>
      </c>
      <c r="G7" s="38">
        <v>12.982453977198391</v>
      </c>
      <c r="H7" s="308" t="s">
        <v>423</v>
      </c>
    </row>
    <row r="8" spans="1:11" ht="14.25" customHeight="1" x14ac:dyDescent="0.2">
      <c r="A8" s="6"/>
      <c r="B8" s="155">
        <v>2009</v>
      </c>
      <c r="C8" s="216">
        <v>19.240495501907777</v>
      </c>
      <c r="D8" s="310" t="s">
        <v>442</v>
      </c>
      <c r="E8" s="38">
        <v>12.33181949660872</v>
      </c>
      <c r="F8" s="310" t="s">
        <v>433</v>
      </c>
      <c r="G8" s="38">
        <v>12.084943887884503</v>
      </c>
      <c r="H8" s="308" t="s">
        <v>424</v>
      </c>
    </row>
    <row r="9" spans="1:11" ht="14.25" customHeight="1" x14ac:dyDescent="0.2">
      <c r="A9" s="6"/>
      <c r="B9" s="155">
        <v>2010</v>
      </c>
      <c r="C9" s="216">
        <v>22.598548512467374</v>
      </c>
      <c r="D9" s="310" t="s">
        <v>443</v>
      </c>
      <c r="E9" s="38">
        <v>10.567412354218151</v>
      </c>
      <c r="F9" s="310" t="s">
        <v>434</v>
      </c>
      <c r="G9" s="38">
        <v>11.837330871875604</v>
      </c>
      <c r="H9" s="308" t="s">
        <v>425</v>
      </c>
    </row>
    <row r="10" spans="1:11" ht="14.25" customHeight="1" x14ac:dyDescent="0.2">
      <c r="A10" s="6"/>
      <c r="B10" s="155">
        <v>2011</v>
      </c>
      <c r="C10" s="216">
        <v>24.334425985532231</v>
      </c>
      <c r="D10" s="310" t="s">
        <v>444</v>
      </c>
      <c r="E10" s="38">
        <v>10.879691909073621</v>
      </c>
      <c r="F10" s="310" t="s">
        <v>435</v>
      </c>
      <c r="G10" s="38">
        <v>10.664864045757813</v>
      </c>
      <c r="H10" s="308" t="s">
        <v>426</v>
      </c>
    </row>
    <row r="11" spans="1:11" ht="14.25" customHeight="1" x14ac:dyDescent="0.2">
      <c r="A11" s="6"/>
      <c r="B11" s="155">
        <v>2012</v>
      </c>
      <c r="C11" s="216">
        <v>23.381481374661625</v>
      </c>
      <c r="D11" s="310" t="s">
        <v>445</v>
      </c>
      <c r="E11" s="38">
        <v>9.3224632762744584</v>
      </c>
      <c r="F11" s="310" t="s">
        <v>436</v>
      </c>
      <c r="G11" s="38">
        <v>7.9824025668464058</v>
      </c>
      <c r="H11" s="308" t="s">
        <v>427</v>
      </c>
    </row>
    <row r="12" spans="1:11" ht="14.25" customHeight="1" x14ac:dyDescent="0.2">
      <c r="A12" s="6"/>
      <c r="B12" s="155">
        <v>2013</v>
      </c>
      <c r="C12" s="216">
        <v>24.421022067482223</v>
      </c>
      <c r="D12" s="310" t="s">
        <v>446</v>
      </c>
      <c r="E12" s="38">
        <v>8.9933743916630995</v>
      </c>
      <c r="F12" s="310" t="s">
        <v>437</v>
      </c>
      <c r="G12" s="38">
        <v>8.6935318341787085</v>
      </c>
      <c r="H12" s="308" t="s">
        <v>428</v>
      </c>
    </row>
    <row r="13" spans="1:11" ht="14.25" customHeight="1" x14ac:dyDescent="0.2">
      <c r="A13" s="6"/>
      <c r="B13" s="155">
        <v>2014</v>
      </c>
      <c r="C13" s="215">
        <v>25.558033418280836</v>
      </c>
      <c r="D13" s="311" t="s">
        <v>475</v>
      </c>
      <c r="E13" s="120">
        <v>9.6174526750221556</v>
      </c>
      <c r="F13" s="311" t="s">
        <v>474</v>
      </c>
      <c r="G13" s="120">
        <v>7.6078555698334007</v>
      </c>
      <c r="H13" s="309" t="s">
        <v>473</v>
      </c>
    </row>
    <row r="14" spans="1:11" s="48" customFormat="1" x14ac:dyDescent="0.2">
      <c r="A14" s="32"/>
      <c r="B14" s="6"/>
      <c r="C14" s="6"/>
      <c r="D14" s="6"/>
      <c r="E14" s="6"/>
      <c r="F14" s="6"/>
      <c r="G14" s="6"/>
      <c r="H14" s="6"/>
      <c r="I14" s="30"/>
      <c r="J14" s="30"/>
      <c r="K14" s="30"/>
    </row>
    <row r="15" spans="1:11" s="35" customFormat="1" x14ac:dyDescent="0.25">
      <c r="A15" s="192"/>
      <c r="B15" s="41" t="s">
        <v>219</v>
      </c>
      <c r="C15" s="42" t="s">
        <v>33</v>
      </c>
      <c r="D15" s="192"/>
      <c r="E15" s="104"/>
      <c r="F15" s="104"/>
      <c r="G15" s="104"/>
      <c r="H15" s="104"/>
    </row>
    <row r="16" spans="1:11" s="35" customFormat="1" x14ac:dyDescent="0.25">
      <c r="A16" s="192"/>
      <c r="B16" s="41" t="s">
        <v>34</v>
      </c>
      <c r="C16" s="196" t="s">
        <v>577</v>
      </c>
      <c r="D16" s="192"/>
      <c r="E16" s="104"/>
      <c r="F16" s="104"/>
      <c r="G16" s="104"/>
      <c r="H16" s="104"/>
    </row>
    <row r="17" spans="1:13" s="35" customFormat="1" x14ac:dyDescent="0.25">
      <c r="A17" s="192"/>
      <c r="B17" s="41" t="s">
        <v>220</v>
      </c>
      <c r="C17" s="192" t="s">
        <v>579</v>
      </c>
      <c r="D17" s="192"/>
      <c r="E17" s="104"/>
      <c r="F17" s="119"/>
      <c r="G17" s="104"/>
      <c r="H17" s="119"/>
    </row>
    <row r="18" spans="1:13" s="35" customFormat="1" x14ac:dyDescent="0.25">
      <c r="A18" s="192"/>
      <c r="B18" s="41" t="s">
        <v>35</v>
      </c>
      <c r="C18" s="192" t="s">
        <v>665</v>
      </c>
      <c r="D18" s="192"/>
      <c r="E18" s="192"/>
      <c r="F18" s="192"/>
      <c r="G18" s="192"/>
      <c r="H18" s="192"/>
      <c r="I18" s="193"/>
      <c r="J18" s="193"/>
      <c r="K18" s="193"/>
    </row>
    <row r="19" spans="1:13" s="35" customFormat="1" x14ac:dyDescent="0.25">
      <c r="A19" s="192"/>
      <c r="B19" s="41"/>
      <c r="C19" s="205" t="s">
        <v>666</v>
      </c>
      <c r="D19" s="192"/>
      <c r="E19" s="192"/>
      <c r="F19" s="192"/>
      <c r="G19" s="192"/>
      <c r="H19" s="192"/>
      <c r="I19" s="193"/>
      <c r="J19" s="193"/>
      <c r="K19" s="193"/>
    </row>
    <row r="20" spans="1:13" s="35" customFormat="1" x14ac:dyDescent="0.25">
      <c r="A20" s="192"/>
      <c r="B20" s="41"/>
      <c r="C20" s="205" t="s">
        <v>707</v>
      </c>
      <c r="D20" s="192"/>
      <c r="E20" s="192"/>
      <c r="F20" s="192"/>
      <c r="G20" s="192"/>
      <c r="H20" s="192"/>
      <c r="I20" s="193"/>
      <c r="J20" s="193"/>
      <c r="K20" s="193"/>
    </row>
    <row r="21" spans="1:13" s="35" customFormat="1" x14ac:dyDescent="0.25">
      <c r="A21" s="192"/>
      <c r="B21" s="41"/>
      <c r="C21" s="205" t="s">
        <v>708</v>
      </c>
      <c r="D21" s="192"/>
      <c r="E21" s="192"/>
      <c r="F21" s="192"/>
      <c r="G21" s="192"/>
      <c r="H21" s="192"/>
      <c r="I21" s="193"/>
      <c r="J21" s="193"/>
      <c r="K21" s="193"/>
    </row>
    <row r="22" spans="1:13" s="35" customFormat="1" x14ac:dyDescent="0.25">
      <c r="A22" s="192"/>
      <c r="B22" s="192"/>
      <c r="C22" s="192" t="s">
        <v>984</v>
      </c>
      <c r="D22" s="192"/>
      <c r="E22" s="192"/>
      <c r="F22" s="192"/>
      <c r="G22" s="192"/>
      <c r="H22" s="192"/>
    </row>
    <row r="23" spans="1:13" x14ac:dyDescent="0.2">
      <c r="A23" s="6"/>
      <c r="B23" s="10"/>
      <c r="C23" s="10"/>
      <c r="D23" s="10"/>
      <c r="E23" s="10"/>
      <c r="F23" s="10"/>
      <c r="G23" s="10"/>
      <c r="H23" s="10"/>
    </row>
    <row r="24" spans="1:13" s="141" customFormat="1" ht="14.25" x14ac:dyDescent="0.2">
      <c r="B24" s="138" t="s">
        <v>468</v>
      </c>
      <c r="C24" s="137"/>
      <c r="D24" s="137"/>
      <c r="E24" s="137"/>
      <c r="F24" s="137"/>
      <c r="G24" s="137"/>
      <c r="H24" s="137"/>
    </row>
    <row r="25" spans="1:13" x14ac:dyDescent="0.2">
      <c r="A25" s="6"/>
      <c r="B25" s="10"/>
      <c r="C25" s="10"/>
      <c r="D25" s="10"/>
      <c r="E25" s="10"/>
      <c r="F25" s="10"/>
      <c r="G25" s="10"/>
      <c r="H25" s="10"/>
    </row>
    <row r="26" spans="1:13" x14ac:dyDescent="0.2">
      <c r="A26" s="6"/>
      <c r="B26" s="10"/>
      <c r="C26" s="10"/>
      <c r="D26" s="10"/>
      <c r="E26" s="10"/>
      <c r="F26" s="10"/>
      <c r="G26" s="10"/>
      <c r="H26" s="10"/>
    </row>
    <row r="27" spans="1:13" x14ac:dyDescent="0.2">
      <c r="A27" s="6"/>
      <c r="B27" s="10"/>
      <c r="C27" s="10"/>
      <c r="D27" s="10"/>
      <c r="E27" s="10"/>
      <c r="F27" s="10"/>
      <c r="G27" s="10"/>
      <c r="H27" s="10"/>
    </row>
    <row r="28" spans="1:13" x14ac:dyDescent="0.2">
      <c r="C28" s="6"/>
      <c r="D28" s="6"/>
      <c r="E28" s="6"/>
      <c r="F28" s="6"/>
      <c r="G28" s="6"/>
      <c r="H28" s="6"/>
    </row>
    <row r="31" spans="1:13" x14ac:dyDescent="0.2">
      <c r="M31" s="49"/>
    </row>
  </sheetData>
  <hyperlinks>
    <hyperlink ref="B24" location="'Table of Contents'!A1" display="Back to Table of Contents"/>
  </hyperlinks>
  <pageMargins left="0.25" right="0.25" top="0.75" bottom="0.75" header="0.3" footer="0.3"/>
  <pageSetup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0"/>
  <sheetViews>
    <sheetView view="pageBreakPreview" zoomScale="95" zoomScaleNormal="100" zoomScaleSheetLayoutView="95" workbookViewId="0">
      <selection activeCell="R21" sqref="R21"/>
    </sheetView>
  </sheetViews>
  <sheetFormatPr defaultColWidth="9.140625" defaultRowHeight="12.75" x14ac:dyDescent="0.2"/>
  <cols>
    <col min="1" max="1" width="2.42578125" style="6" customWidth="1"/>
    <col min="2" max="2" width="11.5703125" style="6" customWidth="1"/>
    <col min="3" max="3" width="16.28515625" style="6" customWidth="1"/>
    <col min="4" max="4" width="22.7109375" style="6" customWidth="1"/>
    <col min="5" max="5" width="16.7109375" style="6" customWidth="1"/>
    <col min="6" max="6" width="22.7109375" style="6" customWidth="1"/>
    <col min="7" max="7" width="16.7109375" style="6" customWidth="1"/>
    <col min="8" max="8" width="22.7109375" style="6" customWidth="1"/>
    <col min="9" max="24" width="9.140625" style="6"/>
    <col min="25" max="58" width="9.140625" style="30"/>
    <col min="59" max="16384" width="9.140625" style="45"/>
  </cols>
  <sheetData>
    <row r="1" spans="1:58" s="47" customFormat="1" ht="21.75" customHeight="1" x14ac:dyDescent="0.25">
      <c r="A1" s="110" t="s">
        <v>813</v>
      </c>
      <c r="B1" s="110"/>
      <c r="C1" s="110"/>
      <c r="D1" s="110"/>
      <c r="E1" s="110"/>
      <c r="F1" s="110"/>
      <c r="G1" s="110"/>
      <c r="H1" s="110"/>
      <c r="I1" s="110"/>
      <c r="J1" s="110"/>
      <c r="K1" s="110"/>
      <c r="L1" s="110"/>
      <c r="M1" s="110"/>
      <c r="N1" s="110"/>
      <c r="O1" s="110"/>
      <c r="P1" s="110"/>
      <c r="Q1" s="110"/>
      <c r="R1" s="110"/>
      <c r="S1" s="110"/>
      <c r="T1" s="110"/>
      <c r="U1" s="110"/>
      <c r="V1" s="110"/>
      <c r="W1" s="110"/>
      <c r="X1" s="110"/>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row>
    <row r="2" spans="1:58" s="47" customFormat="1" ht="21.75" customHeight="1" x14ac:dyDescent="0.25">
      <c r="A2" s="110" t="s">
        <v>541</v>
      </c>
      <c r="B2" s="279"/>
      <c r="C2" s="279"/>
      <c r="D2" s="279"/>
      <c r="E2" s="279"/>
      <c r="F2" s="279"/>
      <c r="G2" s="279"/>
      <c r="H2" s="279"/>
      <c r="I2" s="110"/>
      <c r="J2" s="110"/>
      <c r="K2" s="110"/>
      <c r="L2" s="110"/>
      <c r="M2" s="110"/>
      <c r="N2" s="110"/>
      <c r="O2" s="110"/>
      <c r="P2" s="110"/>
      <c r="Q2" s="110"/>
      <c r="R2" s="110"/>
      <c r="S2" s="110"/>
      <c r="T2" s="110"/>
      <c r="U2" s="110"/>
      <c r="V2" s="110"/>
      <c r="W2" s="110"/>
      <c r="X2" s="110"/>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row>
    <row r="3" spans="1:58" ht="25.5" customHeight="1" x14ac:dyDescent="0.2">
      <c r="B3" s="300" t="s">
        <v>0</v>
      </c>
      <c r="C3" s="272" t="s">
        <v>849</v>
      </c>
      <c r="D3" s="255" t="s">
        <v>827</v>
      </c>
      <c r="E3" s="272" t="s">
        <v>830</v>
      </c>
      <c r="F3" s="255" t="s">
        <v>828</v>
      </c>
      <c r="G3" s="272" t="s">
        <v>831</v>
      </c>
      <c r="H3" s="255" t="s">
        <v>829</v>
      </c>
    </row>
    <row r="4" spans="1:58" ht="13.5" customHeight="1" x14ac:dyDescent="0.2">
      <c r="B4" s="155">
        <v>2005</v>
      </c>
      <c r="C4" s="303">
        <v>5.3863277516682331</v>
      </c>
      <c r="D4" s="97" t="s">
        <v>308</v>
      </c>
      <c r="E4" s="301">
        <v>5.4311416978850033</v>
      </c>
      <c r="F4" s="97" t="s">
        <v>309</v>
      </c>
      <c r="G4" s="301">
        <v>5.5133518158948096</v>
      </c>
      <c r="H4" s="97" t="s">
        <v>310</v>
      </c>
    </row>
    <row r="5" spans="1:58" ht="13.5" customHeight="1" x14ac:dyDescent="0.2">
      <c r="B5" s="155">
        <v>2007</v>
      </c>
      <c r="C5" s="303">
        <v>5.3971077897444815</v>
      </c>
      <c r="D5" s="97" t="s">
        <v>311</v>
      </c>
      <c r="E5" s="302">
        <v>5.7687008213665631</v>
      </c>
      <c r="F5" s="97" t="s">
        <v>312</v>
      </c>
      <c r="G5" s="301">
        <v>4.9533634219010541</v>
      </c>
      <c r="H5" s="97" t="s">
        <v>313</v>
      </c>
    </row>
    <row r="6" spans="1:58" ht="13.5" customHeight="1" x14ac:dyDescent="0.2">
      <c r="B6" s="155">
        <v>2008</v>
      </c>
      <c r="C6" s="303">
        <v>3.8037391520384878</v>
      </c>
      <c r="D6" s="97" t="s">
        <v>314</v>
      </c>
      <c r="E6" s="302">
        <v>4.0010584733111623</v>
      </c>
      <c r="F6" s="97" t="s">
        <v>315</v>
      </c>
      <c r="G6" s="301">
        <v>3.6318609792975289</v>
      </c>
      <c r="H6" s="97" t="s">
        <v>316</v>
      </c>
    </row>
    <row r="7" spans="1:58" ht="13.5" customHeight="1" x14ac:dyDescent="0.2">
      <c r="B7" s="155">
        <v>2009</v>
      </c>
      <c r="C7" s="303">
        <v>4.7688133748671229</v>
      </c>
      <c r="D7" s="97" t="s">
        <v>317</v>
      </c>
      <c r="E7" s="301">
        <v>4.5468218606916082</v>
      </c>
      <c r="F7" s="97" t="s">
        <v>318</v>
      </c>
      <c r="G7" s="301">
        <v>5.0000728092040756</v>
      </c>
      <c r="H7" s="97" t="s">
        <v>319</v>
      </c>
    </row>
    <row r="8" spans="1:58" ht="13.5" customHeight="1" x14ac:dyDescent="0.2">
      <c r="B8" s="155">
        <v>2010</v>
      </c>
      <c r="C8" s="303">
        <v>3.6986927619469063</v>
      </c>
      <c r="D8" s="97" t="s">
        <v>320</v>
      </c>
      <c r="E8" s="302">
        <v>3.2955342657426021</v>
      </c>
      <c r="F8" s="97" t="s">
        <v>321</v>
      </c>
      <c r="G8" s="301">
        <v>4.2613693559535442</v>
      </c>
      <c r="H8" s="97" t="s">
        <v>322</v>
      </c>
    </row>
    <row r="9" spans="1:58" ht="13.5" customHeight="1" x14ac:dyDescent="0.2">
      <c r="B9" s="155">
        <v>2011</v>
      </c>
      <c r="C9" s="303">
        <v>4.4469244082076598</v>
      </c>
      <c r="D9" s="97" t="s">
        <v>323</v>
      </c>
      <c r="E9" s="301">
        <v>3.8665063338998462</v>
      </c>
      <c r="F9" s="97" t="s">
        <v>324</v>
      </c>
      <c r="G9" s="301">
        <v>5.2473111453930139</v>
      </c>
      <c r="H9" s="97" t="s">
        <v>325</v>
      </c>
    </row>
    <row r="10" spans="1:58" ht="13.5" customHeight="1" x14ac:dyDescent="0.2">
      <c r="B10" s="155">
        <v>2012</v>
      </c>
      <c r="C10" s="303">
        <v>3.8466705864523902</v>
      </c>
      <c r="D10" s="97" t="s">
        <v>326</v>
      </c>
      <c r="E10" s="302">
        <v>4.0373806299200288</v>
      </c>
      <c r="F10" s="97" t="s">
        <v>327</v>
      </c>
      <c r="G10" s="302">
        <v>3.8247085699636809</v>
      </c>
      <c r="H10" s="97" t="s">
        <v>328</v>
      </c>
    </row>
    <row r="11" spans="1:58" ht="13.5" customHeight="1" x14ac:dyDescent="0.2">
      <c r="B11" s="155">
        <v>2013</v>
      </c>
      <c r="C11" s="303">
        <v>4.166882643354076</v>
      </c>
      <c r="D11" s="97" t="s">
        <v>329</v>
      </c>
      <c r="E11" s="301">
        <v>3.1559553168272414</v>
      </c>
      <c r="F11" s="97" t="s">
        <v>330</v>
      </c>
      <c r="G11" s="302">
        <v>5.390670968995793</v>
      </c>
      <c r="H11" s="97" t="s">
        <v>331</v>
      </c>
    </row>
    <row r="12" spans="1:58" ht="13.5" customHeight="1" x14ac:dyDescent="0.2">
      <c r="B12" s="155">
        <v>2014</v>
      </c>
      <c r="C12" s="303">
        <v>3.9455254335262682</v>
      </c>
      <c r="D12" s="97" t="s">
        <v>332</v>
      </c>
      <c r="E12" s="302">
        <v>3.9215479274951059</v>
      </c>
      <c r="F12" s="97" t="s">
        <v>333</v>
      </c>
      <c r="G12" s="301">
        <v>3.9771259055436179</v>
      </c>
      <c r="H12" s="97" t="s">
        <v>334</v>
      </c>
    </row>
    <row r="13" spans="1:58" ht="13.5" customHeight="1" x14ac:dyDescent="0.2"/>
    <row r="14" spans="1:58" s="95" customFormat="1" ht="13.5" customHeight="1" x14ac:dyDescent="0.25">
      <c r="A14" s="192"/>
      <c r="B14" s="41" t="s">
        <v>219</v>
      </c>
      <c r="C14" s="42" t="s">
        <v>227</v>
      </c>
      <c r="D14" s="192"/>
      <c r="E14" s="104"/>
      <c r="F14" s="104"/>
      <c r="G14" s="104"/>
      <c r="H14" s="104"/>
      <c r="I14" s="419"/>
      <c r="J14" s="192"/>
      <c r="K14" s="192"/>
      <c r="L14" s="192"/>
      <c r="M14" s="192"/>
      <c r="N14" s="192"/>
      <c r="O14" s="192"/>
      <c r="P14" s="192"/>
      <c r="Q14" s="192"/>
      <c r="R14" s="192"/>
      <c r="S14" s="192"/>
      <c r="T14" s="192"/>
      <c r="U14" s="192"/>
      <c r="V14" s="192"/>
      <c r="W14" s="192"/>
      <c r="X14" s="192"/>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row>
    <row r="15" spans="1:58" s="95" customFormat="1" ht="13.5" customHeight="1" x14ac:dyDescent="0.25">
      <c r="A15" s="192"/>
      <c r="B15" s="41" t="s">
        <v>34</v>
      </c>
      <c r="C15" s="196" t="s">
        <v>581</v>
      </c>
      <c r="D15" s="192"/>
      <c r="E15" s="104"/>
      <c r="F15" s="104"/>
      <c r="G15" s="104"/>
      <c r="H15" s="104"/>
      <c r="I15" s="419"/>
      <c r="J15" s="192"/>
      <c r="K15" s="192"/>
      <c r="L15" s="192"/>
      <c r="M15" s="192"/>
      <c r="N15" s="192"/>
      <c r="O15" s="192"/>
      <c r="P15" s="192"/>
      <c r="Q15" s="192"/>
      <c r="R15" s="192"/>
      <c r="S15" s="192"/>
      <c r="T15" s="192"/>
      <c r="U15" s="192"/>
      <c r="V15" s="192"/>
      <c r="W15" s="192"/>
      <c r="X15" s="192"/>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row>
    <row r="16" spans="1:58" s="95" customFormat="1" ht="13.5" customHeight="1" x14ac:dyDescent="0.25">
      <c r="A16" s="192"/>
      <c r="B16" s="41" t="s">
        <v>220</v>
      </c>
      <c r="C16" s="192" t="s">
        <v>579</v>
      </c>
      <c r="D16" s="192"/>
      <c r="E16" s="104"/>
      <c r="F16" s="119"/>
      <c r="G16" s="104"/>
      <c r="H16" s="104"/>
      <c r="I16" s="192"/>
      <c r="J16" s="192"/>
      <c r="K16" s="192"/>
      <c r="L16" s="192"/>
      <c r="M16" s="192"/>
      <c r="N16" s="192"/>
      <c r="O16" s="192"/>
      <c r="P16" s="192"/>
      <c r="Q16" s="192"/>
      <c r="R16" s="192"/>
      <c r="S16" s="192"/>
      <c r="T16" s="192"/>
      <c r="U16" s="192"/>
      <c r="V16" s="192"/>
      <c r="W16" s="192"/>
      <c r="X16" s="192"/>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row>
    <row r="17" spans="1:58" s="95" customFormat="1" ht="13.5" customHeight="1" x14ac:dyDescent="0.25">
      <c r="A17" s="192"/>
      <c r="B17" s="41" t="s">
        <v>35</v>
      </c>
      <c r="C17" s="192" t="s">
        <v>657</v>
      </c>
      <c r="D17" s="192"/>
      <c r="E17" s="104"/>
      <c r="F17" s="119"/>
      <c r="G17" s="104"/>
      <c r="H17" s="104"/>
      <c r="I17" s="192"/>
      <c r="J17" s="192"/>
      <c r="K17" s="192"/>
      <c r="L17" s="192"/>
      <c r="M17" s="192"/>
      <c r="N17" s="192"/>
      <c r="O17" s="192"/>
      <c r="P17" s="192"/>
      <c r="Q17" s="192"/>
      <c r="R17" s="192"/>
      <c r="S17" s="192"/>
      <c r="T17" s="192"/>
      <c r="U17" s="192"/>
      <c r="V17" s="192"/>
      <c r="W17" s="192"/>
      <c r="X17" s="192"/>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row>
    <row r="18" spans="1:58" s="95" customFormat="1" ht="13.5" customHeight="1" x14ac:dyDescent="0.25">
      <c r="A18" s="192"/>
      <c r="B18" s="420"/>
      <c r="C18" s="192" t="s">
        <v>703</v>
      </c>
      <c r="D18" s="193"/>
      <c r="E18" s="193"/>
      <c r="F18" s="193"/>
      <c r="G18" s="193"/>
      <c r="H18" s="193"/>
      <c r="I18" s="190"/>
      <c r="J18" s="190"/>
      <c r="K18" s="190"/>
      <c r="L18" s="190"/>
      <c r="M18" s="190"/>
      <c r="N18" s="190"/>
      <c r="O18" s="190"/>
      <c r="P18" s="192"/>
      <c r="Q18" s="192"/>
      <c r="R18" s="192"/>
      <c r="S18" s="192"/>
      <c r="T18" s="192"/>
      <c r="U18" s="192"/>
      <c r="V18" s="192"/>
      <c r="W18" s="192"/>
      <c r="X18" s="192"/>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row>
    <row r="19" spans="1:58" s="95" customFormat="1" ht="13.5" customHeight="1" x14ac:dyDescent="0.25">
      <c r="A19" s="192"/>
      <c r="B19" s="420"/>
      <c r="C19" s="205" t="s">
        <v>704</v>
      </c>
      <c r="D19" s="193"/>
      <c r="E19" s="193"/>
      <c r="F19" s="193"/>
      <c r="G19" s="193"/>
      <c r="H19" s="193"/>
      <c r="I19" s="190"/>
      <c r="J19" s="190"/>
      <c r="K19" s="190"/>
      <c r="L19" s="190"/>
      <c r="M19" s="190"/>
      <c r="N19" s="190"/>
      <c r="O19" s="190"/>
      <c r="P19" s="192"/>
      <c r="Q19" s="192"/>
      <c r="R19" s="192"/>
      <c r="S19" s="192"/>
      <c r="T19" s="192"/>
      <c r="U19" s="192"/>
      <c r="V19" s="192"/>
      <c r="W19" s="192"/>
      <c r="X19" s="192"/>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row>
    <row r="20" spans="1:58" s="95" customFormat="1" ht="13.5" customHeight="1" x14ac:dyDescent="0.25">
      <c r="A20" s="192"/>
      <c r="B20" s="192"/>
      <c r="C20" s="192" t="s">
        <v>705</v>
      </c>
      <c r="D20" s="192"/>
      <c r="E20" s="192"/>
      <c r="F20" s="192"/>
      <c r="G20" s="192"/>
      <c r="H20" s="192"/>
      <c r="I20" s="192"/>
      <c r="J20" s="192"/>
      <c r="K20" s="192"/>
      <c r="L20" s="192"/>
      <c r="M20" s="192"/>
      <c r="N20" s="192"/>
      <c r="O20" s="192"/>
      <c r="P20" s="192"/>
      <c r="Q20" s="192"/>
      <c r="R20" s="192"/>
      <c r="S20" s="192"/>
      <c r="T20" s="192"/>
      <c r="U20" s="192"/>
      <c r="V20" s="192"/>
      <c r="W20" s="192"/>
      <c r="X20" s="192"/>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row>
    <row r="21" spans="1:58" s="95" customFormat="1" ht="13.5" customHeight="1" x14ac:dyDescent="0.25">
      <c r="A21" s="192"/>
      <c r="B21" s="192"/>
      <c r="C21" s="192" t="s">
        <v>706</v>
      </c>
      <c r="D21" s="192"/>
      <c r="E21" s="192"/>
      <c r="F21" s="192"/>
      <c r="G21" s="192"/>
      <c r="H21" s="192"/>
      <c r="I21" s="192"/>
      <c r="J21" s="192"/>
      <c r="K21" s="192"/>
      <c r="L21" s="192"/>
      <c r="M21" s="192"/>
      <c r="N21" s="192"/>
      <c r="O21" s="192"/>
      <c r="P21" s="192"/>
      <c r="Q21" s="192"/>
      <c r="R21" s="192"/>
      <c r="S21" s="192"/>
      <c r="T21" s="192"/>
      <c r="U21" s="192"/>
      <c r="V21" s="192"/>
      <c r="W21" s="192"/>
      <c r="X21" s="192"/>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row>
    <row r="22" spans="1:58" ht="13.5" customHeight="1" x14ac:dyDescent="0.2">
      <c r="C22" s="10"/>
      <c r="D22" s="10"/>
      <c r="E22" s="10"/>
      <c r="F22" s="10"/>
      <c r="G22" s="10"/>
      <c r="H22" s="10"/>
      <c r="I22" s="10"/>
      <c r="J22" s="10"/>
      <c r="K22" s="10"/>
      <c r="L22" s="10"/>
      <c r="M22" s="10"/>
      <c r="N22" s="10"/>
      <c r="O22" s="10"/>
    </row>
    <row r="23" spans="1:58" s="144" customFormat="1" ht="13.5" customHeight="1" x14ac:dyDescent="0.2">
      <c r="A23" s="141"/>
      <c r="B23" s="138" t="s">
        <v>468</v>
      </c>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row>
    <row r="24" spans="1:58" ht="13.5" customHeight="1" x14ac:dyDescent="0.2"/>
    <row r="30" spans="1:58" x14ac:dyDescent="0.2">
      <c r="O30" s="49"/>
    </row>
  </sheetData>
  <hyperlinks>
    <hyperlink ref="B23" location="'Table of Contents'!A1" display="Back to Table of Contents"/>
  </hyperlinks>
  <pageMargins left="0.25" right="0.25" top="0.75" bottom="0.75" header="0.3" footer="0.3"/>
  <pageSetup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view="pageBreakPreview" zoomScaleNormal="100" zoomScaleSheetLayoutView="100" workbookViewId="0">
      <selection activeCell="B1" sqref="B1"/>
    </sheetView>
  </sheetViews>
  <sheetFormatPr defaultColWidth="9.140625" defaultRowHeight="12.75" x14ac:dyDescent="0.2"/>
  <cols>
    <col min="1" max="1" width="2.42578125" style="6" customWidth="1"/>
    <col min="2" max="2" width="12.140625" style="6" customWidth="1"/>
    <col min="3" max="3" width="15.85546875" style="6" customWidth="1"/>
    <col min="4" max="4" width="18.7109375" style="6" customWidth="1"/>
    <col min="5" max="5" width="21.5703125" style="6" customWidth="1"/>
    <col min="6" max="6" width="10.140625" style="6" bestFit="1" customWidth="1"/>
    <col min="7" max="12" width="9.140625" style="6"/>
    <col min="13" max="13" width="14.28515625" style="30" customWidth="1"/>
    <col min="14" max="16384" width="9.140625" style="30"/>
  </cols>
  <sheetData>
    <row r="1" spans="1:13" s="46" customFormat="1" ht="21.75" customHeight="1" x14ac:dyDescent="0.25">
      <c r="A1" s="110" t="s">
        <v>814</v>
      </c>
      <c r="B1" s="110"/>
      <c r="C1" s="110"/>
      <c r="D1" s="110"/>
      <c r="E1" s="110"/>
      <c r="F1" s="110"/>
      <c r="G1" s="110"/>
      <c r="H1" s="110"/>
      <c r="I1" s="110"/>
      <c r="J1" s="110"/>
      <c r="K1" s="110"/>
      <c r="L1" s="110"/>
    </row>
    <row r="2" spans="1:13" s="46" customFormat="1" ht="21.75" customHeight="1" x14ac:dyDescent="0.25">
      <c r="A2" s="110" t="s">
        <v>608</v>
      </c>
      <c r="B2" s="280"/>
      <c r="C2" s="280"/>
      <c r="D2" s="280"/>
      <c r="E2" s="280"/>
      <c r="F2" s="110"/>
      <c r="G2" s="110"/>
      <c r="H2" s="110"/>
      <c r="I2" s="110"/>
      <c r="J2" s="110"/>
      <c r="K2" s="110"/>
      <c r="L2" s="110"/>
    </row>
    <row r="3" spans="1:13" ht="39.75" customHeight="1" x14ac:dyDescent="0.2">
      <c r="B3" s="247" t="s">
        <v>0</v>
      </c>
      <c r="C3" s="255" t="s">
        <v>886</v>
      </c>
      <c r="D3" s="255" t="s">
        <v>611</v>
      </c>
      <c r="E3" s="255" t="s">
        <v>612</v>
      </c>
    </row>
    <row r="4" spans="1:13" ht="14.25" customHeight="1" x14ac:dyDescent="0.2">
      <c r="B4" s="158">
        <v>2008</v>
      </c>
      <c r="C4" s="405">
        <v>2226400</v>
      </c>
      <c r="D4" s="407">
        <v>223500</v>
      </c>
      <c r="E4" s="404">
        <v>10</v>
      </c>
    </row>
    <row r="5" spans="1:13" ht="14.25" customHeight="1" x14ac:dyDescent="0.2">
      <c r="B5" s="158">
        <v>2009</v>
      </c>
      <c r="C5" s="405">
        <v>2094700</v>
      </c>
      <c r="D5" s="407">
        <v>212200</v>
      </c>
      <c r="E5" s="404">
        <v>10.1</v>
      </c>
    </row>
    <row r="6" spans="1:13" ht="14.25" customHeight="1" x14ac:dyDescent="0.2">
      <c r="B6" s="158">
        <v>2010</v>
      </c>
      <c r="C6" s="405">
        <v>2126600</v>
      </c>
      <c r="D6" s="407">
        <v>214200</v>
      </c>
      <c r="E6" s="404">
        <v>10.1</v>
      </c>
    </row>
    <row r="7" spans="1:13" ht="14.25" customHeight="1" x14ac:dyDescent="0.2">
      <c r="B7" s="158">
        <v>2011</v>
      </c>
      <c r="C7" s="405">
        <v>2145700</v>
      </c>
      <c r="D7" s="407">
        <v>214300</v>
      </c>
      <c r="E7" s="404">
        <v>10</v>
      </c>
    </row>
    <row r="8" spans="1:13" ht="14.25" customHeight="1" x14ac:dyDescent="0.2">
      <c r="B8" s="158">
        <v>2012</v>
      </c>
      <c r="C8" s="405">
        <v>2176000</v>
      </c>
      <c r="D8" s="407">
        <v>215000</v>
      </c>
      <c r="E8" s="404">
        <v>9.9</v>
      </c>
    </row>
    <row r="9" spans="1:13" ht="14.25" customHeight="1" x14ac:dyDescent="0.2">
      <c r="B9" s="158">
        <v>2013</v>
      </c>
      <c r="C9" s="405">
        <v>2090200</v>
      </c>
      <c r="D9" s="407">
        <v>200700</v>
      </c>
      <c r="E9" s="404">
        <v>9.5648266033095997</v>
      </c>
      <c r="F9" s="111"/>
    </row>
    <row r="10" spans="1:13" ht="14.25" customHeight="1" x14ac:dyDescent="0.2">
      <c r="B10" s="158">
        <v>2014</v>
      </c>
      <c r="C10" s="406">
        <v>2120800</v>
      </c>
      <c r="D10" s="407">
        <v>203600</v>
      </c>
      <c r="E10" s="404">
        <v>9.5750123253811505</v>
      </c>
      <c r="F10" s="111"/>
    </row>
    <row r="11" spans="1:13" x14ac:dyDescent="0.2">
      <c r="B11" s="112"/>
      <c r="C11" s="113"/>
      <c r="D11" s="114"/>
      <c r="E11" s="115"/>
    </row>
    <row r="12" spans="1:13" s="35" customFormat="1" x14ac:dyDescent="0.25">
      <c r="A12" s="192"/>
      <c r="B12" s="191" t="s">
        <v>385</v>
      </c>
      <c r="C12" s="98" t="s">
        <v>33</v>
      </c>
      <c r="D12" s="116"/>
      <c r="E12" s="117"/>
      <c r="F12" s="196"/>
      <c r="G12" s="196"/>
      <c r="H12" s="196"/>
      <c r="I12" s="196"/>
      <c r="J12" s="196"/>
      <c r="K12" s="192"/>
      <c r="L12" s="192"/>
    </row>
    <row r="13" spans="1:13" s="35" customFormat="1" x14ac:dyDescent="0.25">
      <c r="A13" s="192"/>
      <c r="B13" s="191" t="s">
        <v>634</v>
      </c>
      <c r="C13" s="217" t="s">
        <v>667</v>
      </c>
      <c r="D13" s="217"/>
      <c r="E13" s="217"/>
      <c r="F13" s="217"/>
      <c r="G13" s="217"/>
      <c r="H13" s="217"/>
      <c r="I13" s="217"/>
      <c r="J13" s="217"/>
      <c r="K13" s="217"/>
      <c r="L13" s="217"/>
      <c r="M13" s="217"/>
    </row>
    <row r="14" spans="1:13" s="35" customFormat="1" x14ac:dyDescent="0.25">
      <c r="A14" s="192"/>
      <c r="B14" s="191"/>
      <c r="C14" s="217" t="s">
        <v>965</v>
      </c>
      <c r="D14" s="217"/>
      <c r="E14" s="217"/>
      <c r="F14" s="217"/>
      <c r="G14" s="217"/>
      <c r="H14" s="217"/>
      <c r="I14" s="217"/>
      <c r="J14" s="217"/>
      <c r="K14" s="217"/>
      <c r="L14" s="217"/>
      <c r="M14" s="217"/>
    </row>
    <row r="15" spans="1:13" s="35" customFormat="1" x14ac:dyDescent="0.25">
      <c r="A15" s="192"/>
      <c r="B15" s="192" t="s">
        <v>38</v>
      </c>
      <c r="C15" s="107" t="s">
        <v>668</v>
      </c>
      <c r="D15" s="107"/>
      <c r="E15" s="107"/>
      <c r="F15" s="107"/>
      <c r="G15" s="107"/>
      <c r="H15" s="107"/>
      <c r="I15" s="107"/>
      <c r="J15" s="107"/>
      <c r="K15" s="107"/>
      <c r="L15" s="107"/>
      <c r="M15" s="107"/>
    </row>
    <row r="16" spans="1:13" s="35" customFormat="1" x14ac:dyDescent="0.25">
      <c r="A16" s="192"/>
      <c r="B16" s="192"/>
      <c r="C16" s="107" t="s">
        <v>669</v>
      </c>
      <c r="D16" s="107"/>
      <c r="E16" s="107"/>
      <c r="F16" s="107"/>
      <c r="G16" s="107"/>
      <c r="H16" s="107"/>
      <c r="I16" s="107"/>
      <c r="J16" s="107"/>
      <c r="K16" s="107"/>
      <c r="L16" s="107"/>
      <c r="M16" s="107"/>
    </row>
    <row r="17" spans="1:13" s="35" customFormat="1" x14ac:dyDescent="0.25">
      <c r="A17" s="192"/>
      <c r="B17" s="192" t="s">
        <v>35</v>
      </c>
      <c r="C17" s="217" t="s">
        <v>672</v>
      </c>
      <c r="D17" s="217"/>
      <c r="E17" s="217"/>
      <c r="F17" s="217"/>
      <c r="G17" s="217"/>
      <c r="H17" s="217"/>
      <c r="I17" s="217"/>
      <c r="J17" s="217"/>
      <c r="K17" s="217"/>
      <c r="L17" s="217"/>
      <c r="M17" s="217"/>
    </row>
    <row r="18" spans="1:13" s="35" customFormat="1" x14ac:dyDescent="0.25">
      <c r="A18" s="192"/>
      <c r="B18" s="192"/>
      <c r="C18" s="421" t="s">
        <v>673</v>
      </c>
      <c r="D18" s="217"/>
      <c r="E18" s="217"/>
      <c r="F18" s="217"/>
      <c r="G18" s="217"/>
      <c r="H18" s="217"/>
      <c r="I18" s="217"/>
      <c r="J18" s="217"/>
      <c r="K18" s="217"/>
      <c r="L18" s="217"/>
      <c r="M18" s="217"/>
    </row>
    <row r="19" spans="1:13" s="35" customFormat="1" x14ac:dyDescent="0.25">
      <c r="A19" s="192"/>
      <c r="B19" s="192"/>
      <c r="C19" s="421" t="s">
        <v>674</v>
      </c>
      <c r="D19" s="217"/>
      <c r="E19" s="217"/>
      <c r="F19" s="217"/>
      <c r="G19" s="217"/>
      <c r="H19" s="217"/>
      <c r="I19" s="217"/>
      <c r="J19" s="217"/>
      <c r="K19" s="217"/>
      <c r="L19" s="217"/>
      <c r="M19" s="217"/>
    </row>
    <row r="20" spans="1:13" s="35" customFormat="1" x14ac:dyDescent="0.25">
      <c r="A20" s="192"/>
      <c r="B20" s="192"/>
      <c r="C20" s="421" t="s">
        <v>675</v>
      </c>
      <c r="D20" s="217"/>
      <c r="E20" s="217"/>
      <c r="F20" s="217"/>
      <c r="G20" s="217"/>
      <c r="H20" s="217"/>
      <c r="I20" s="217"/>
      <c r="J20" s="217"/>
      <c r="K20" s="217"/>
      <c r="L20" s="217"/>
      <c r="M20" s="217"/>
    </row>
    <row r="21" spans="1:13" s="35" customFormat="1" x14ac:dyDescent="0.25">
      <c r="A21" s="192"/>
      <c r="B21" s="192"/>
      <c r="C21" s="421" t="s">
        <v>676</v>
      </c>
      <c r="D21" s="217"/>
      <c r="E21" s="217"/>
      <c r="F21" s="217"/>
      <c r="G21" s="217"/>
      <c r="H21" s="217"/>
      <c r="I21" s="217"/>
      <c r="J21" s="217"/>
      <c r="K21" s="217"/>
      <c r="L21" s="217"/>
      <c r="M21" s="217"/>
    </row>
    <row r="22" spans="1:13" s="35" customFormat="1" ht="13.5" customHeight="1" x14ac:dyDescent="0.25">
      <c r="A22" s="192"/>
      <c r="B22" s="118"/>
      <c r="C22" s="421" t="s">
        <v>676</v>
      </c>
      <c r="D22" s="217"/>
      <c r="E22" s="217"/>
      <c r="F22" s="217"/>
      <c r="G22" s="217"/>
      <c r="H22" s="217"/>
      <c r="I22" s="217"/>
      <c r="J22" s="217"/>
      <c r="K22" s="217"/>
      <c r="L22" s="217"/>
      <c r="M22" s="217"/>
    </row>
    <row r="23" spans="1:13" s="35" customFormat="1" ht="13.5" customHeight="1" x14ac:dyDescent="0.25">
      <c r="A23" s="192"/>
      <c r="B23" s="192"/>
      <c r="C23" s="192" t="s">
        <v>693</v>
      </c>
      <c r="D23" s="192"/>
      <c r="E23" s="192"/>
      <c r="F23" s="192"/>
      <c r="G23" s="192"/>
      <c r="H23" s="192"/>
      <c r="I23" s="192"/>
      <c r="J23" s="192"/>
      <c r="K23" s="192"/>
      <c r="L23" s="192"/>
      <c r="M23" s="192"/>
    </row>
    <row r="24" spans="1:13" s="35" customFormat="1" x14ac:dyDescent="0.25">
      <c r="A24" s="192"/>
      <c r="B24" s="192"/>
      <c r="C24" s="217" t="s">
        <v>694</v>
      </c>
      <c r="D24" s="217"/>
      <c r="E24" s="217"/>
      <c r="F24" s="217"/>
      <c r="G24" s="217"/>
      <c r="H24" s="217"/>
      <c r="I24" s="217"/>
      <c r="J24" s="217"/>
      <c r="K24" s="217"/>
      <c r="L24" s="217"/>
      <c r="M24" s="217"/>
    </row>
    <row r="25" spans="1:13" x14ac:dyDescent="0.2">
      <c r="C25" s="8"/>
      <c r="D25" s="8"/>
      <c r="E25" s="8"/>
      <c r="F25" s="8"/>
      <c r="G25" s="8"/>
      <c r="H25" s="8"/>
      <c r="I25" s="8"/>
      <c r="J25" s="8"/>
    </row>
    <row r="26" spans="1:13" s="141" customFormat="1" ht="14.25" x14ac:dyDescent="0.2">
      <c r="B26" s="138" t="s">
        <v>468</v>
      </c>
    </row>
    <row r="35" spans="18:18" x14ac:dyDescent="0.2">
      <c r="R35" s="49"/>
    </row>
  </sheetData>
  <hyperlinks>
    <hyperlink ref="B26" location="'Table of Contents'!A1" display="Back to Table of Contents"/>
  </hyperlinks>
  <pageMargins left="0.25" right="0.25"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5"/>
  <sheetViews>
    <sheetView view="pageBreakPreview" topLeftCell="A16" zoomScale="93" zoomScaleNormal="100" zoomScaleSheetLayoutView="93" workbookViewId="0">
      <selection activeCell="B14" sqref="B14"/>
    </sheetView>
  </sheetViews>
  <sheetFormatPr defaultColWidth="9.140625" defaultRowHeight="12.75" x14ac:dyDescent="0.2"/>
  <cols>
    <col min="1" max="1" width="2" style="6" customWidth="1"/>
    <col min="2" max="2" width="13.140625" style="6" customWidth="1"/>
    <col min="3" max="3" width="28.85546875" style="6" customWidth="1"/>
    <col min="4" max="5" width="35.5703125" style="6" customWidth="1"/>
    <col min="6" max="6" width="9.140625" style="6"/>
    <col min="7" max="7" width="28" style="6" customWidth="1"/>
    <col min="8" max="16384" width="9.140625" style="30"/>
  </cols>
  <sheetData>
    <row r="1" spans="1:7" ht="21.75" customHeight="1" x14ac:dyDescent="0.2">
      <c r="A1" s="110" t="s">
        <v>768</v>
      </c>
      <c r="B1" s="204"/>
      <c r="C1" s="204"/>
      <c r="D1" s="204"/>
      <c r="E1" s="204"/>
      <c r="F1" s="204"/>
      <c r="G1" s="204"/>
    </row>
    <row r="2" spans="1:7" ht="21.75" customHeight="1" x14ac:dyDescent="0.2">
      <c r="A2" s="110" t="s">
        <v>607</v>
      </c>
    </row>
    <row r="3" spans="1:7" ht="27" customHeight="1" x14ac:dyDescent="0.2">
      <c r="B3" s="352" t="s">
        <v>39</v>
      </c>
      <c r="C3" s="355"/>
      <c r="D3" s="319" t="s">
        <v>677</v>
      </c>
      <c r="E3" s="248" t="s">
        <v>678</v>
      </c>
    </row>
    <row r="4" spans="1:7" ht="15" customHeight="1" x14ac:dyDescent="0.2">
      <c r="B4" s="320" t="s">
        <v>40</v>
      </c>
      <c r="C4" s="353"/>
      <c r="D4" s="171">
        <v>9.564826603309605</v>
      </c>
      <c r="E4" s="171">
        <v>9.5750123253811452</v>
      </c>
    </row>
    <row r="5" spans="1:7" ht="15" customHeight="1" x14ac:dyDescent="0.2">
      <c r="B5" s="321" t="s">
        <v>41</v>
      </c>
      <c r="C5" s="354"/>
      <c r="D5" s="157">
        <v>11.127845962955767</v>
      </c>
      <c r="E5" s="156">
        <v>10.541148240443873</v>
      </c>
    </row>
    <row r="6" spans="1:7" ht="15" customHeight="1" x14ac:dyDescent="0.2">
      <c r="B6" s="321" t="s">
        <v>42</v>
      </c>
      <c r="C6" s="354"/>
      <c r="D6" s="157">
        <v>6.1356359524236144</v>
      </c>
      <c r="E6" s="156">
        <v>6.9695515092921809</v>
      </c>
    </row>
    <row r="7" spans="1:7" x14ac:dyDescent="0.2">
      <c r="B7" s="321" t="s">
        <v>43</v>
      </c>
      <c r="C7" s="354"/>
      <c r="D7" s="157">
        <v>5.7148414472773368</v>
      </c>
      <c r="E7" s="156">
        <v>6.8038483532512979</v>
      </c>
    </row>
    <row r="8" spans="1:7" ht="15" customHeight="1" x14ac:dyDescent="0.2">
      <c r="B8" s="321" t="s">
        <v>44</v>
      </c>
      <c r="C8" s="354"/>
      <c r="D8" s="157">
        <v>10.651650206908304</v>
      </c>
      <c r="E8" s="156">
        <v>10.992609742463596</v>
      </c>
    </row>
    <row r="9" spans="1:7" ht="15" customHeight="1" x14ac:dyDescent="0.2">
      <c r="B9" s="321" t="s">
        <v>45</v>
      </c>
      <c r="C9" s="354"/>
      <c r="D9" s="157">
        <v>13.410313973145952</v>
      </c>
      <c r="E9" s="156">
        <v>12.510074126756527</v>
      </c>
    </row>
    <row r="10" spans="1:7" ht="15" customHeight="1" x14ac:dyDescent="0.2">
      <c r="B10" s="321" t="s">
        <v>46</v>
      </c>
      <c r="C10" s="354"/>
      <c r="D10" s="157">
        <v>13.208365058358606</v>
      </c>
      <c r="E10" s="156">
        <v>12.202656618574462</v>
      </c>
    </row>
    <row r="11" spans="1:7" ht="15" customHeight="1" x14ac:dyDescent="0.2">
      <c r="B11" s="321" t="s">
        <v>47</v>
      </c>
      <c r="C11" s="354"/>
      <c r="D11" s="157">
        <v>8.4637858628427498</v>
      </c>
      <c r="E11" s="156">
        <v>8.2475885134811353</v>
      </c>
    </row>
    <row r="12" spans="1:7" x14ac:dyDescent="0.2">
      <c r="B12" s="321" t="s">
        <v>48</v>
      </c>
      <c r="C12" s="354"/>
      <c r="D12" s="157">
        <v>9.3637988480823964</v>
      </c>
      <c r="E12" s="156">
        <v>10.683069246211337</v>
      </c>
    </row>
    <row r="13" spans="1:7" x14ac:dyDescent="0.2">
      <c r="B13" s="321" t="s">
        <v>49</v>
      </c>
      <c r="C13" s="354"/>
      <c r="D13" s="157">
        <v>8.0852962380965252</v>
      </c>
      <c r="E13" s="156">
        <v>7.9206499260902081</v>
      </c>
    </row>
    <row r="14" spans="1:7" ht="15" customHeight="1" x14ac:dyDescent="0.2">
      <c r="B14" s="321" t="s">
        <v>50</v>
      </c>
      <c r="C14" s="354"/>
      <c r="D14" s="157">
        <v>7.9387633398135176</v>
      </c>
      <c r="E14" s="156">
        <v>7.835965042192754</v>
      </c>
    </row>
    <row r="15" spans="1:7" x14ac:dyDescent="0.2">
      <c r="B15" s="321" t="s">
        <v>51</v>
      </c>
      <c r="C15" s="354"/>
      <c r="D15" s="157">
        <v>9.0697047942611597</v>
      </c>
      <c r="E15" s="156">
        <v>9.3746257638162387</v>
      </c>
    </row>
    <row r="16" spans="1:7" x14ac:dyDescent="0.2">
      <c r="B16" s="321" t="s">
        <v>52</v>
      </c>
      <c r="C16" s="354"/>
      <c r="D16" s="157">
        <v>13.692362823202018</v>
      </c>
      <c r="E16" s="156">
        <v>15.104876079927806</v>
      </c>
    </row>
    <row r="17" spans="2:15" ht="15" customHeight="1" x14ac:dyDescent="0.2">
      <c r="B17" s="321" t="s">
        <v>53</v>
      </c>
      <c r="C17" s="354"/>
      <c r="D17" s="157">
        <v>8.9319195010251935</v>
      </c>
      <c r="E17" s="156">
        <v>8.6161732875945827</v>
      </c>
    </row>
    <row r="18" spans="2:15" x14ac:dyDescent="0.2">
      <c r="B18" s="321" t="s">
        <v>54</v>
      </c>
      <c r="C18" s="354"/>
      <c r="D18" s="157">
        <v>11.458381448281829</v>
      </c>
      <c r="E18" s="156">
        <v>10.229333792564217</v>
      </c>
    </row>
    <row r="19" spans="2:15" ht="15" customHeight="1" x14ac:dyDescent="0.2">
      <c r="B19" s="321" t="s">
        <v>55</v>
      </c>
      <c r="C19" s="354"/>
      <c r="D19" s="157">
        <v>8.1340732593238894</v>
      </c>
      <c r="E19" s="156">
        <v>7.7217720106941821</v>
      </c>
    </row>
    <row r="20" spans="2:15" ht="15" customHeight="1" x14ac:dyDescent="0.2">
      <c r="B20" s="321" t="s">
        <v>56</v>
      </c>
      <c r="C20" s="354"/>
      <c r="D20" s="157">
        <v>7.3284921280485609</v>
      </c>
      <c r="E20" s="156">
        <v>6.6303503491590723</v>
      </c>
    </row>
    <row r="21" spans="2:15" ht="15" customHeight="1" x14ac:dyDescent="0.2">
      <c r="B21" s="321" t="s">
        <v>57</v>
      </c>
      <c r="C21" s="354"/>
      <c r="D21" s="157">
        <v>13.25416580876424</v>
      </c>
      <c r="E21" s="156">
        <v>11.721305447851368</v>
      </c>
    </row>
    <row r="22" spans="2:15" ht="15" customHeight="1" x14ac:dyDescent="0.2">
      <c r="B22" s="321" t="s">
        <v>58</v>
      </c>
      <c r="C22" s="354"/>
      <c r="D22" s="157">
        <v>9.376564419991956</v>
      </c>
      <c r="E22" s="156">
        <v>8.6417112044642206</v>
      </c>
    </row>
    <row r="23" spans="2:15" ht="15" customHeight="1" x14ac:dyDescent="0.2">
      <c r="B23" s="321" t="s">
        <v>59</v>
      </c>
      <c r="C23" s="354"/>
      <c r="D23" s="157">
        <v>11.156124304910676</v>
      </c>
      <c r="E23" s="156">
        <v>11.776700794263098</v>
      </c>
    </row>
    <row r="24" spans="2:15" ht="15" customHeight="1" x14ac:dyDescent="0.2">
      <c r="B24" s="321" t="s">
        <v>60</v>
      </c>
      <c r="C24" s="354"/>
      <c r="D24" s="157">
        <v>6.253953334511456</v>
      </c>
      <c r="E24" s="156">
        <v>6.9794938154489436</v>
      </c>
    </row>
    <row r="25" spans="2:15" ht="15" customHeight="1" x14ac:dyDescent="0.2">
      <c r="B25" s="321" t="s">
        <v>61</v>
      </c>
      <c r="C25" s="354"/>
      <c r="D25" s="157">
        <v>11.528311533193971</v>
      </c>
      <c r="E25" s="156">
        <v>11.907469830943388</v>
      </c>
    </row>
    <row r="26" spans="2:15" ht="15" customHeight="1" x14ac:dyDescent="0.2">
      <c r="B26" s="321" t="s">
        <v>62</v>
      </c>
      <c r="C26" s="354"/>
      <c r="D26" s="157">
        <v>8.818583628042953</v>
      </c>
      <c r="E26" s="156">
        <v>8.8524181690112584</v>
      </c>
    </row>
    <row r="27" spans="2:15" ht="15" customHeight="1" x14ac:dyDescent="0.2">
      <c r="B27" s="321" t="s">
        <v>63</v>
      </c>
      <c r="C27" s="354"/>
      <c r="D27" s="157">
        <v>7.8454872547513421</v>
      </c>
      <c r="E27" s="156">
        <v>8.2827963255728463</v>
      </c>
    </row>
    <row r="28" spans="2:15" ht="15" customHeight="1" x14ac:dyDescent="0.2">
      <c r="B28" s="321" t="s">
        <v>64</v>
      </c>
      <c r="C28" s="354"/>
      <c r="D28" s="157">
        <v>5.1882933923107215</v>
      </c>
      <c r="E28" s="156">
        <v>6.6715156379323322</v>
      </c>
      <c r="O28" s="49"/>
    </row>
    <row r="29" spans="2:15" x14ac:dyDescent="0.2">
      <c r="B29" s="321" t="s">
        <v>65</v>
      </c>
      <c r="C29" s="354"/>
      <c r="D29" s="157">
        <v>7.0504978072983047</v>
      </c>
      <c r="E29" s="156">
        <v>6.7136340412012858</v>
      </c>
    </row>
    <row r="30" spans="2:15" x14ac:dyDescent="0.2">
      <c r="B30" s="321" t="s">
        <v>66</v>
      </c>
      <c r="C30" s="354"/>
      <c r="D30" s="157">
        <v>11.804558156150973</v>
      </c>
      <c r="E30" s="156">
        <v>12.711235054107719</v>
      </c>
    </row>
    <row r="31" spans="2:15" x14ac:dyDescent="0.2">
      <c r="B31" s="321" t="s">
        <v>67</v>
      </c>
      <c r="C31" s="354"/>
      <c r="D31" s="157">
        <v>6.2993804058773666</v>
      </c>
      <c r="E31" s="156">
        <v>6.8008492492586834</v>
      </c>
    </row>
    <row r="32" spans="2:15" x14ac:dyDescent="0.2">
      <c r="B32" s="321" t="s">
        <v>68</v>
      </c>
      <c r="C32" s="354"/>
      <c r="D32" s="157">
        <v>9.7135226888993405</v>
      </c>
      <c r="E32" s="156">
        <v>9.5818796010211784</v>
      </c>
    </row>
    <row r="33" spans="1:6" ht="15" customHeight="1" x14ac:dyDescent="0.2">
      <c r="B33" s="321" t="s">
        <v>69</v>
      </c>
      <c r="C33" s="354"/>
      <c r="D33" s="157">
        <v>13.880947205074094</v>
      </c>
      <c r="E33" s="156">
        <v>12.831900058690323</v>
      </c>
    </row>
    <row r="34" spans="1:6" ht="15" customHeight="1" x14ac:dyDescent="0.2">
      <c r="B34" s="321" t="s">
        <v>70</v>
      </c>
      <c r="C34" s="354"/>
      <c r="D34" s="157">
        <v>11.310241655545418</v>
      </c>
      <c r="E34" s="156">
        <v>13.28349829052339</v>
      </c>
    </row>
    <row r="35" spans="1:6" ht="15" customHeight="1" x14ac:dyDescent="0.2">
      <c r="B35" s="321" t="s">
        <v>71</v>
      </c>
      <c r="C35" s="354"/>
      <c r="D35" s="157">
        <v>4.0575996218048136</v>
      </c>
      <c r="E35" s="156">
        <v>4.522473181734032</v>
      </c>
    </row>
    <row r="36" spans="1:6" x14ac:dyDescent="0.2">
      <c r="B36" s="321" t="s">
        <v>72</v>
      </c>
      <c r="C36" s="354"/>
      <c r="D36" s="157">
        <v>7.9313887013965676</v>
      </c>
      <c r="E36" s="156">
        <v>7.9623406599949531</v>
      </c>
    </row>
    <row r="37" spans="1:6" x14ac:dyDescent="0.2">
      <c r="B37" s="321" t="s">
        <v>73</v>
      </c>
      <c r="C37" s="354"/>
      <c r="D37" s="157">
        <v>9.6014299694406411</v>
      </c>
      <c r="E37" s="156">
        <v>9.3420130033491002</v>
      </c>
    </row>
    <row r="38" spans="1:6" x14ac:dyDescent="0.2">
      <c r="B38" s="321" t="s">
        <v>74</v>
      </c>
      <c r="C38" s="354"/>
      <c r="D38" s="157">
        <v>8.2776739222205986</v>
      </c>
      <c r="E38" s="156">
        <v>8.7496484258751099</v>
      </c>
    </row>
    <row r="39" spans="1:6" x14ac:dyDescent="0.2">
      <c r="B39" s="321" t="s">
        <v>75</v>
      </c>
      <c r="C39" s="354"/>
      <c r="D39" s="157">
        <v>10.788267707209458</v>
      </c>
      <c r="E39" s="156">
        <v>12.470685378543195</v>
      </c>
    </row>
    <row r="40" spans="1:6" x14ac:dyDescent="0.2">
      <c r="B40" s="321" t="s">
        <v>76</v>
      </c>
      <c r="C40" s="354"/>
      <c r="D40" s="157">
        <v>9.7037333486604265</v>
      </c>
      <c r="E40" s="156">
        <v>9.7754406011558164</v>
      </c>
    </row>
    <row r="41" spans="1:6" x14ac:dyDescent="0.2">
      <c r="D41" s="72"/>
    </row>
    <row r="42" spans="1:6" s="35" customFormat="1" x14ac:dyDescent="0.25">
      <c r="A42" s="192"/>
      <c r="B42" s="43" t="s">
        <v>36</v>
      </c>
      <c r="C42" s="50" t="s">
        <v>33</v>
      </c>
      <c r="D42" s="192"/>
      <c r="E42" s="192"/>
      <c r="F42" s="192"/>
    </row>
    <row r="43" spans="1:6" s="35" customFormat="1" x14ac:dyDescent="0.25">
      <c r="A43" s="192"/>
      <c r="B43" s="43" t="s">
        <v>635</v>
      </c>
      <c r="C43" s="192" t="s">
        <v>680</v>
      </c>
      <c r="D43" s="192"/>
      <c r="E43" s="192"/>
      <c r="F43" s="192"/>
    </row>
    <row r="44" spans="1:6" s="35" customFormat="1" x14ac:dyDescent="0.25">
      <c r="A44" s="192"/>
      <c r="B44" s="43"/>
      <c r="C44" s="192" t="s">
        <v>682</v>
      </c>
      <c r="D44" s="192"/>
      <c r="E44" s="192"/>
      <c r="F44" s="192"/>
    </row>
    <row r="45" spans="1:6" s="35" customFormat="1" x14ac:dyDescent="0.25">
      <c r="A45" s="192"/>
      <c r="B45" s="43"/>
      <c r="C45" s="192" t="s">
        <v>681</v>
      </c>
      <c r="D45" s="192"/>
      <c r="E45" s="192"/>
      <c r="F45" s="192"/>
    </row>
    <row r="46" spans="1:6" s="35" customFormat="1" x14ac:dyDescent="0.25">
      <c r="A46" s="192"/>
      <c r="B46" s="43" t="s">
        <v>38</v>
      </c>
      <c r="C46" s="107" t="s">
        <v>683</v>
      </c>
      <c r="D46" s="107"/>
      <c r="E46" s="107"/>
      <c r="F46" s="107"/>
    </row>
    <row r="47" spans="1:6" s="35" customFormat="1" x14ac:dyDescent="0.25">
      <c r="A47" s="192"/>
      <c r="B47" s="43"/>
      <c r="C47" s="107" t="s">
        <v>684</v>
      </c>
      <c r="D47" s="107"/>
      <c r="E47" s="107"/>
      <c r="F47" s="107"/>
    </row>
    <row r="48" spans="1:6" s="35" customFormat="1" x14ac:dyDescent="0.25">
      <c r="A48" s="192"/>
      <c r="B48" s="43" t="s">
        <v>35</v>
      </c>
      <c r="C48" s="192" t="s">
        <v>685</v>
      </c>
      <c r="D48" s="192"/>
      <c r="E48" s="192"/>
      <c r="F48" s="192"/>
    </row>
    <row r="49" spans="1:6" s="35" customFormat="1" x14ac:dyDescent="0.25">
      <c r="A49" s="192"/>
      <c r="B49" s="43"/>
      <c r="C49" s="205" t="s">
        <v>686</v>
      </c>
      <c r="D49" s="192"/>
      <c r="E49" s="192"/>
      <c r="F49" s="192"/>
    </row>
    <row r="50" spans="1:6" s="35" customFormat="1" x14ac:dyDescent="0.25">
      <c r="A50" s="192"/>
      <c r="B50" s="43"/>
      <c r="C50" s="205" t="s">
        <v>670</v>
      </c>
      <c r="D50" s="192"/>
      <c r="E50" s="192"/>
      <c r="F50" s="192"/>
    </row>
    <row r="51" spans="1:6" s="35" customFormat="1" x14ac:dyDescent="0.25">
      <c r="A51" s="192"/>
      <c r="B51" s="43"/>
      <c r="C51" s="205" t="s">
        <v>671</v>
      </c>
      <c r="D51" s="192"/>
      <c r="E51" s="192"/>
      <c r="F51" s="192"/>
    </row>
    <row r="52" spans="1:6" s="35" customFormat="1" x14ac:dyDescent="0.25">
      <c r="A52" s="192"/>
      <c r="B52" s="192"/>
      <c r="C52" s="205" t="s">
        <v>679</v>
      </c>
      <c r="D52" s="192"/>
      <c r="E52" s="192"/>
      <c r="F52" s="192"/>
    </row>
    <row r="53" spans="1:6" s="35" customFormat="1" ht="14.25" customHeight="1" x14ac:dyDescent="0.25">
      <c r="A53" s="192"/>
      <c r="B53" s="192"/>
      <c r="C53" s="192" t="s">
        <v>695</v>
      </c>
      <c r="D53" s="192"/>
      <c r="E53" s="192"/>
      <c r="F53" s="192"/>
    </row>
    <row r="55" spans="1:6" s="141" customFormat="1" ht="14.25" x14ac:dyDescent="0.2">
      <c r="B55" s="138" t="s">
        <v>468</v>
      </c>
      <c r="C55" s="138"/>
    </row>
  </sheetData>
  <hyperlinks>
    <hyperlink ref="B55" location="'Table of Contents'!A1" display="Back to Table of Contents"/>
  </hyperlinks>
  <pageMargins left="0.38" right="0.25" top="0.18" bottom="0.24" header="0.17" footer="0.17"/>
  <pageSetup scale="7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G29"/>
  <sheetViews>
    <sheetView view="pageBreakPreview" zoomScale="99" zoomScaleNormal="100" zoomScaleSheetLayoutView="99" workbookViewId="0">
      <selection activeCell="B1" sqref="B1"/>
    </sheetView>
  </sheetViews>
  <sheetFormatPr defaultColWidth="9.140625" defaultRowHeight="12.75" x14ac:dyDescent="0.2"/>
  <cols>
    <col min="1" max="1" width="2.42578125" style="6" customWidth="1"/>
    <col min="2" max="2" width="13.42578125" style="6" customWidth="1"/>
    <col min="3" max="3" width="12.7109375" style="6" customWidth="1"/>
    <col min="4" max="7" width="13" style="6" customWidth="1"/>
    <col min="8" max="8" width="17.7109375" style="6" customWidth="1"/>
    <col min="9" max="12" width="15" style="6" customWidth="1"/>
    <col min="13" max="13" width="17.7109375" style="6" customWidth="1"/>
    <col min="14" max="14" width="11.42578125" style="30" customWidth="1"/>
    <col min="15" max="15" width="15.85546875" style="30" customWidth="1"/>
    <col min="16" max="16" width="11.140625" style="30" customWidth="1"/>
    <col min="17" max="17" width="16.28515625" style="30" customWidth="1"/>
    <col min="18" max="18" width="10.5703125" style="30" customWidth="1"/>
    <col min="19" max="111" width="9.140625" style="30"/>
    <col min="112" max="16384" width="9.140625" style="45"/>
  </cols>
  <sheetData>
    <row r="1" spans="1:111" s="47" customFormat="1" ht="21.75" customHeight="1" x14ac:dyDescent="0.25">
      <c r="A1" s="110" t="s">
        <v>815</v>
      </c>
      <c r="B1" s="110"/>
      <c r="C1" s="110"/>
      <c r="D1" s="110"/>
      <c r="E1" s="110"/>
      <c r="F1" s="110"/>
      <c r="G1" s="110"/>
      <c r="H1" s="110"/>
      <c r="I1" s="110"/>
      <c r="J1" s="110"/>
      <c r="K1" s="110"/>
      <c r="L1" s="110"/>
      <c r="M1" s="110"/>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row>
    <row r="2" spans="1:111" s="47" customFormat="1" ht="21.75" customHeight="1" x14ac:dyDescent="0.25">
      <c r="A2" s="110" t="s">
        <v>544</v>
      </c>
      <c r="B2" s="110"/>
      <c r="C2" s="110"/>
      <c r="D2" s="110"/>
      <c r="E2" s="110"/>
      <c r="F2" s="110"/>
      <c r="G2" s="110"/>
      <c r="H2" s="110"/>
      <c r="I2" s="110"/>
      <c r="J2" s="110"/>
      <c r="K2" s="110"/>
      <c r="L2" s="110"/>
      <c r="M2" s="110"/>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row>
    <row r="3" spans="1:111" ht="63.75" x14ac:dyDescent="0.2">
      <c r="B3" s="300" t="s">
        <v>584</v>
      </c>
      <c r="C3" s="299" t="s">
        <v>585</v>
      </c>
      <c r="D3" s="331" t="s">
        <v>851</v>
      </c>
      <c r="E3" s="331" t="s">
        <v>887</v>
      </c>
      <c r="F3" s="331" t="s">
        <v>888</v>
      </c>
      <c r="G3" s="331" t="s">
        <v>850</v>
      </c>
      <c r="H3" s="331" t="s">
        <v>335</v>
      </c>
      <c r="I3" s="331" t="s">
        <v>889</v>
      </c>
      <c r="J3" s="331" t="s">
        <v>890</v>
      </c>
      <c r="K3" s="331" t="s">
        <v>891</v>
      </c>
      <c r="L3" s="331" t="s">
        <v>892</v>
      </c>
    </row>
    <row r="4" spans="1:111" s="47" customFormat="1" ht="14.25" customHeight="1" x14ac:dyDescent="0.2">
      <c r="A4" s="110"/>
      <c r="B4" s="403" t="s">
        <v>336</v>
      </c>
      <c r="C4" s="408" t="s">
        <v>337</v>
      </c>
      <c r="D4" s="250">
        <v>24.45</v>
      </c>
      <c r="E4" s="250">
        <v>24.95</v>
      </c>
      <c r="F4" s="250">
        <v>25.35</v>
      </c>
      <c r="G4" s="250">
        <v>25.75</v>
      </c>
      <c r="H4" s="251">
        <v>0.4</v>
      </c>
      <c r="I4" s="250">
        <v>1.389575</v>
      </c>
      <c r="J4" s="250">
        <v>1.4179916666666668</v>
      </c>
      <c r="K4" s="250">
        <v>1.4407250000000003</v>
      </c>
      <c r="L4" s="250">
        <v>1.4634583333333335</v>
      </c>
      <c r="M4" s="110"/>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row>
    <row r="5" spans="1:111" s="47" customFormat="1" ht="38.25" x14ac:dyDescent="0.2">
      <c r="A5" s="110"/>
      <c r="B5" s="403" t="s">
        <v>338</v>
      </c>
      <c r="C5" s="408" t="s">
        <v>337</v>
      </c>
      <c r="D5" s="250">
        <v>5.0999999999999996</v>
      </c>
      <c r="E5" s="250">
        <v>5.15</v>
      </c>
      <c r="F5" s="250">
        <v>5.25</v>
      </c>
      <c r="G5" s="250">
        <v>5.3</v>
      </c>
      <c r="H5" s="251">
        <v>0.125</v>
      </c>
      <c r="I5" s="250">
        <v>0.92752000000000001</v>
      </c>
      <c r="J5" s="250">
        <v>0.93661333333333352</v>
      </c>
      <c r="K5" s="250">
        <v>0.95480000000000009</v>
      </c>
      <c r="L5" s="250">
        <v>0.96389333333333338</v>
      </c>
      <c r="M5" s="110"/>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row>
    <row r="6" spans="1:111" s="47" customFormat="1" ht="25.5" x14ac:dyDescent="0.2">
      <c r="A6" s="110"/>
      <c r="B6" s="403" t="s">
        <v>339</v>
      </c>
      <c r="C6" s="408" t="s">
        <v>337</v>
      </c>
      <c r="D6" s="250">
        <v>6.15</v>
      </c>
      <c r="E6" s="250">
        <v>6.2</v>
      </c>
      <c r="F6" s="250">
        <v>6.25</v>
      </c>
      <c r="G6" s="250">
        <v>6.3</v>
      </c>
      <c r="H6" s="251">
        <v>0.125</v>
      </c>
      <c r="I6" s="250">
        <v>1.1184800000000001</v>
      </c>
      <c r="J6" s="250">
        <v>1.1275733333333335</v>
      </c>
      <c r="K6" s="250">
        <v>1.1366666666666667</v>
      </c>
      <c r="L6" s="250">
        <v>1.1457600000000001</v>
      </c>
      <c r="M6" s="110"/>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row>
    <row r="7" spans="1:111" s="47" customFormat="1" ht="89.25" x14ac:dyDescent="0.2">
      <c r="A7" s="110"/>
      <c r="B7" s="403" t="s">
        <v>629</v>
      </c>
      <c r="C7" s="408" t="s">
        <v>340</v>
      </c>
      <c r="D7" s="250">
        <v>1.1499999999999999</v>
      </c>
      <c r="E7" s="250">
        <f>(3.428/1000)*341</f>
        <v>1.1689480000000001</v>
      </c>
      <c r="F7" s="250">
        <f>(3.483/1000)*341</f>
        <v>1.187703</v>
      </c>
      <c r="G7" s="250">
        <f>(3.535/1000)*341</f>
        <v>1.205435</v>
      </c>
      <c r="H7" s="249" t="s">
        <v>390</v>
      </c>
      <c r="I7" s="250" t="s">
        <v>341</v>
      </c>
      <c r="J7" s="250" t="s">
        <v>342</v>
      </c>
      <c r="K7" s="250" t="s">
        <v>343</v>
      </c>
      <c r="L7" s="250" t="s">
        <v>344</v>
      </c>
      <c r="M7" s="110"/>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row>
    <row r="8" spans="1:111" s="47" customFormat="1" ht="76.5" x14ac:dyDescent="0.2">
      <c r="A8" s="110"/>
      <c r="B8" s="403" t="s">
        <v>391</v>
      </c>
      <c r="C8" s="408" t="s">
        <v>586</v>
      </c>
      <c r="D8" s="250">
        <v>62.47</v>
      </c>
      <c r="E8" s="250">
        <v>63.66</v>
      </c>
      <c r="F8" s="250">
        <v>64.680000000000007</v>
      </c>
      <c r="G8" s="250">
        <v>65.650000000000006</v>
      </c>
      <c r="H8" s="249" t="s">
        <v>638</v>
      </c>
      <c r="I8" s="250">
        <v>1.0651135</v>
      </c>
      <c r="J8" s="250">
        <v>1.0854029999999999</v>
      </c>
      <c r="K8" s="250">
        <v>1.1027940000000001</v>
      </c>
      <c r="L8" s="250">
        <v>1.1193325000000001</v>
      </c>
      <c r="M8" s="110"/>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row>
    <row r="9" spans="1:111" ht="13.5" customHeight="1" x14ac:dyDescent="0.2"/>
    <row r="10" spans="1:111" s="95" customFormat="1" ht="13.5" customHeight="1" x14ac:dyDescent="0.25">
      <c r="A10" s="192"/>
      <c r="B10" s="41" t="s">
        <v>219</v>
      </c>
      <c r="C10" s="42" t="s">
        <v>126</v>
      </c>
      <c r="D10" s="192"/>
      <c r="E10" s="104"/>
      <c r="F10" s="192"/>
      <c r="G10" s="192"/>
      <c r="H10" s="192"/>
      <c r="I10" s="192"/>
      <c r="J10" s="192"/>
      <c r="K10" s="192"/>
      <c r="L10" s="192"/>
      <c r="M10" s="192"/>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row>
    <row r="11" spans="1:111" s="95" customFormat="1" ht="13.5" customHeight="1" x14ac:dyDescent="0.25">
      <c r="A11" s="192"/>
      <c r="B11" s="41" t="s">
        <v>634</v>
      </c>
      <c r="C11" s="196" t="s">
        <v>481</v>
      </c>
      <c r="D11" s="192"/>
      <c r="E11" s="104"/>
      <c r="F11" s="192"/>
      <c r="G11" s="192"/>
      <c r="H11" s="192"/>
      <c r="I11" s="192"/>
      <c r="J11" s="192"/>
      <c r="K11" s="192"/>
      <c r="L11" s="192"/>
      <c r="M11" s="192"/>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row>
    <row r="12" spans="1:111" s="95" customFormat="1" ht="13.5" customHeight="1" x14ac:dyDescent="0.25">
      <c r="A12" s="192"/>
      <c r="B12" s="41" t="s">
        <v>220</v>
      </c>
      <c r="C12" s="192" t="s">
        <v>579</v>
      </c>
      <c r="D12" s="192"/>
      <c r="E12" s="104"/>
      <c r="F12" s="192"/>
      <c r="G12" s="192"/>
      <c r="H12" s="192"/>
      <c r="I12" s="192"/>
      <c r="J12" s="192"/>
      <c r="K12" s="192"/>
      <c r="L12" s="192"/>
      <c r="M12" s="192"/>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row>
    <row r="13" spans="1:111" s="95" customFormat="1" ht="13.5" customHeight="1" x14ac:dyDescent="0.25">
      <c r="A13" s="192"/>
      <c r="B13" s="41" t="s">
        <v>35</v>
      </c>
      <c r="C13" s="218" t="s">
        <v>696</v>
      </c>
      <c r="D13" s="218"/>
      <c r="E13" s="218"/>
      <c r="F13" s="218"/>
      <c r="G13" s="218"/>
      <c r="H13" s="218"/>
      <c r="I13" s="192"/>
      <c r="J13" s="192"/>
      <c r="K13" s="192"/>
      <c r="L13" s="192"/>
      <c r="M13" s="192"/>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row>
    <row r="14" spans="1:111" s="95" customFormat="1" ht="13.5" customHeight="1" x14ac:dyDescent="0.25">
      <c r="A14" s="192"/>
      <c r="B14" s="108"/>
      <c r="C14" s="218" t="s">
        <v>697</v>
      </c>
      <c r="D14" s="218"/>
      <c r="E14" s="218"/>
      <c r="F14" s="218"/>
      <c r="G14" s="218"/>
      <c r="H14" s="218"/>
      <c r="I14" s="192"/>
      <c r="J14" s="192"/>
      <c r="K14" s="192"/>
      <c r="L14" s="192"/>
      <c r="M14" s="192"/>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row>
    <row r="15" spans="1:111" s="95" customFormat="1" ht="13.5" customHeight="1" x14ac:dyDescent="0.25">
      <c r="A15" s="192"/>
      <c r="B15" s="192"/>
      <c r="C15" s="192" t="s">
        <v>698</v>
      </c>
      <c r="D15" s="192"/>
      <c r="E15" s="192"/>
      <c r="F15" s="192"/>
      <c r="G15" s="192"/>
      <c r="H15" s="192"/>
      <c r="I15" s="192"/>
      <c r="J15" s="192"/>
      <c r="K15" s="192"/>
      <c r="L15" s="192"/>
      <c r="M15" s="192"/>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row>
    <row r="16" spans="1:111" s="95" customFormat="1" ht="13.5" customHeight="1" x14ac:dyDescent="0.25">
      <c r="A16" s="192"/>
      <c r="B16" s="192"/>
      <c r="C16" s="192" t="s">
        <v>699</v>
      </c>
      <c r="D16" s="192"/>
      <c r="E16" s="192"/>
      <c r="F16" s="192"/>
      <c r="G16" s="192"/>
      <c r="H16" s="192"/>
      <c r="I16" s="192"/>
      <c r="J16" s="192"/>
      <c r="K16" s="192"/>
      <c r="L16" s="192"/>
      <c r="M16" s="192"/>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row>
    <row r="17" spans="1:111" s="95" customFormat="1" ht="13.5" customHeight="1" x14ac:dyDescent="0.25">
      <c r="A17" s="192"/>
      <c r="B17" s="192"/>
      <c r="C17" s="192" t="s">
        <v>700</v>
      </c>
      <c r="D17" s="192"/>
      <c r="E17" s="192"/>
      <c r="F17" s="192"/>
      <c r="G17" s="192"/>
      <c r="H17" s="192"/>
      <c r="I17" s="192"/>
      <c r="J17" s="192"/>
      <c r="K17" s="192"/>
      <c r="L17" s="192"/>
      <c r="M17" s="192"/>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row>
    <row r="18" spans="1:111" s="95" customFormat="1" ht="13.5" customHeight="1" x14ac:dyDescent="0.25">
      <c r="A18" s="192"/>
      <c r="B18" s="192"/>
      <c r="C18" s="192" t="s">
        <v>701</v>
      </c>
      <c r="D18" s="192"/>
      <c r="E18" s="192"/>
      <c r="F18" s="192"/>
      <c r="G18" s="192"/>
      <c r="H18" s="192"/>
      <c r="I18" s="192"/>
      <c r="J18" s="192"/>
      <c r="K18" s="192"/>
      <c r="L18" s="192"/>
      <c r="M18" s="192"/>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row>
    <row r="19" spans="1:111" x14ac:dyDescent="0.2">
      <c r="C19" s="109"/>
    </row>
    <row r="20" spans="1:111" s="144" customFormat="1" ht="14.25" x14ac:dyDescent="0.2">
      <c r="A20" s="141"/>
      <c r="B20" s="138" t="s">
        <v>468</v>
      </c>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1"/>
      <c r="BA20" s="141"/>
      <c r="BB20" s="141"/>
      <c r="BC20" s="141"/>
      <c r="BD20" s="141"/>
      <c r="BE20" s="141"/>
      <c r="BF20" s="141"/>
      <c r="BG20" s="141"/>
      <c r="BH20" s="141"/>
      <c r="BI20" s="141"/>
      <c r="BJ20" s="141"/>
      <c r="BK20" s="141"/>
      <c r="BL20" s="141"/>
      <c r="BM20" s="141"/>
      <c r="BN20" s="141"/>
      <c r="BO20" s="141"/>
      <c r="BP20" s="141"/>
      <c r="BQ20" s="141"/>
      <c r="BR20" s="141"/>
      <c r="BS20" s="141"/>
      <c r="BT20" s="141"/>
      <c r="BU20" s="141"/>
      <c r="BV20" s="141"/>
      <c r="BW20" s="141"/>
      <c r="BX20" s="141"/>
      <c r="BY20" s="141"/>
      <c r="BZ20" s="141"/>
      <c r="CA20" s="141"/>
      <c r="CB20" s="141"/>
      <c r="CC20" s="141"/>
      <c r="CD20" s="141"/>
      <c r="CE20" s="141"/>
      <c r="CF20" s="141"/>
      <c r="CG20" s="141"/>
      <c r="CH20" s="141"/>
      <c r="CI20" s="141"/>
      <c r="CJ20" s="141"/>
      <c r="CK20" s="141"/>
      <c r="CL20" s="141"/>
      <c r="CM20" s="141"/>
      <c r="CN20" s="141"/>
      <c r="CO20" s="141"/>
      <c r="CP20" s="141"/>
      <c r="CQ20" s="141"/>
      <c r="CR20" s="141"/>
      <c r="CS20" s="141"/>
      <c r="CT20" s="141"/>
      <c r="CU20" s="141"/>
      <c r="CV20" s="141"/>
      <c r="CW20" s="141"/>
      <c r="CX20" s="141"/>
      <c r="CY20" s="141"/>
      <c r="CZ20" s="141"/>
      <c r="DA20" s="141"/>
      <c r="DB20" s="141"/>
      <c r="DC20" s="141"/>
      <c r="DD20" s="141"/>
      <c r="DE20" s="141"/>
      <c r="DF20" s="141"/>
      <c r="DG20" s="141"/>
    </row>
    <row r="29" spans="1:111" x14ac:dyDescent="0.2">
      <c r="R29" s="49"/>
    </row>
  </sheetData>
  <hyperlinks>
    <hyperlink ref="B20" location="'Table of Contents'!A1" display="Back to Table of Contents"/>
  </hyperlinks>
  <pageMargins left="0.25" right="0.25" top="0.75" bottom="0.75" header="0.3" footer="0.3"/>
  <pageSetup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27</vt:i4>
      </vt:variant>
    </vt:vector>
  </HeadingPairs>
  <TitlesOfParts>
    <vt:vector size="55" baseType="lpstr">
      <vt:lpstr>Table of Contents</vt:lpstr>
      <vt:lpstr>Table S1</vt:lpstr>
      <vt:lpstr>Table S2</vt:lpstr>
      <vt:lpstr>Table S3</vt:lpstr>
      <vt:lpstr>Table S4</vt:lpstr>
      <vt:lpstr>Table S5</vt:lpstr>
      <vt:lpstr>Table S6</vt:lpstr>
      <vt:lpstr>Table S7</vt:lpstr>
      <vt:lpstr>Table S8</vt:lpstr>
      <vt:lpstr>Table S9</vt:lpstr>
      <vt:lpstr>Table S10</vt:lpstr>
      <vt:lpstr>Table S11</vt:lpstr>
      <vt:lpstr>Table S12</vt:lpstr>
      <vt:lpstr>Table S13</vt:lpstr>
      <vt:lpstr>Table S14</vt:lpstr>
      <vt:lpstr>Table S15</vt:lpstr>
      <vt:lpstr>Table S16</vt:lpstr>
      <vt:lpstr>Table S17</vt:lpstr>
      <vt:lpstr>Table S18</vt:lpstr>
      <vt:lpstr>Table S19</vt:lpstr>
      <vt:lpstr>Table S20</vt:lpstr>
      <vt:lpstr>Table S21</vt:lpstr>
      <vt:lpstr>Table S22</vt:lpstr>
      <vt:lpstr>Table S23</vt:lpstr>
      <vt:lpstr>Table S24</vt:lpstr>
      <vt:lpstr>Table S25</vt:lpstr>
      <vt:lpstr>Table S26</vt:lpstr>
      <vt:lpstr>Table S27</vt:lpstr>
      <vt:lpstr>'Table of Contents'!Print_Area</vt:lpstr>
      <vt:lpstr>'Table S10'!Print_Area</vt:lpstr>
      <vt:lpstr>'Table S11'!Print_Area</vt:lpstr>
      <vt:lpstr>'Table S12'!Print_Area</vt:lpstr>
      <vt:lpstr>'Table S13'!Print_Area</vt:lpstr>
      <vt:lpstr>'Table S14'!Print_Area</vt:lpstr>
      <vt:lpstr>'Table S15'!Print_Area</vt:lpstr>
      <vt:lpstr>'Table S16'!Print_Area</vt:lpstr>
      <vt:lpstr>'Table S17'!Print_Area</vt:lpstr>
      <vt:lpstr>'Table S18'!Print_Area</vt:lpstr>
      <vt:lpstr>'Table S19'!Print_Area</vt:lpstr>
      <vt:lpstr>'Table S20'!Print_Area</vt:lpstr>
      <vt:lpstr>'Table S21'!Print_Area</vt:lpstr>
      <vt:lpstr>'Table S22'!Print_Area</vt:lpstr>
      <vt:lpstr>'Table S23'!Print_Area</vt:lpstr>
      <vt:lpstr>'Table S24'!Print_Area</vt:lpstr>
      <vt:lpstr>'Table S25'!Print_Area</vt:lpstr>
      <vt:lpstr>'Table S26'!Print_Area</vt:lpstr>
      <vt:lpstr>'Table S27'!Print_Area</vt:lpstr>
      <vt:lpstr>'Table S3'!Print_Area</vt:lpstr>
      <vt:lpstr>'Table S4'!Print_Area</vt:lpstr>
      <vt:lpstr>'Table S5'!Print_Area</vt:lpstr>
      <vt:lpstr>'Table S6'!Print_Area</vt:lpstr>
      <vt:lpstr>'Table S7'!Print_Area</vt:lpstr>
      <vt:lpstr>'Table S8'!Print_Area</vt:lpstr>
      <vt:lpstr>'Table S9'!Print_Area</vt:lpstr>
      <vt:lpstr>'Table S23'!Print_Titles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Rothwell, Alison</dc:creator>
  <cp:lastModifiedBy>Chin Cheong, Sandrene</cp:lastModifiedBy>
  <cp:lastPrinted>2018-09-19T15:57:52Z</cp:lastPrinted>
  <dcterms:created xsi:type="dcterms:W3CDTF">2016-05-03T18:26:20Z</dcterms:created>
  <dcterms:modified xsi:type="dcterms:W3CDTF">2018-09-19T16:32:05Z</dcterms:modified>
</cp:coreProperties>
</file>